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C:\Users\inita.sakne\Desktop\Iepirkumi\2018.gads\Celtnieciba_auseklis\"/>
    </mc:Choice>
  </mc:AlternateContent>
  <bookViews>
    <workbookView xWindow="0" yWindow="0" windowWidth="19320" windowHeight="11610" tabRatio="963"/>
  </bookViews>
  <sheets>
    <sheet name="KOPT" sheetId="153" r:id="rId1"/>
    <sheet name="KOPS-1" sheetId="150" r:id="rId2"/>
    <sheet name="FAS" sheetId="149" r:id="rId3"/>
    <sheet name="LD" sheetId="154" r:id="rId4"/>
    <sheet name="PĀRS" sheetId="156" r:id="rId5"/>
    <sheet name="PASTIPR, PAND" sheetId="155" r:id="rId6"/>
    <sheet name="KOPS-2" sheetId="157" r:id="rId7"/>
    <sheet name="ZA" sheetId="158" r:id="rId8"/>
    <sheet name="APK" sheetId="159" r:id="rId9"/>
    <sheet name="V" sheetId="160" r:id="rId10"/>
    <sheet name="SM" sheetId="161" r:id="rId11"/>
    <sheet name="UK" sheetId="162" r:id="rId12"/>
  </sheets>
  <definedNames>
    <definedName name="_xlnm.Print_Area" localSheetId="8">APK!$A$1:$O$53</definedName>
    <definedName name="_xlnm.Print_Area" localSheetId="2">FAS!$A$1:$O$135</definedName>
    <definedName name="_xlnm.Print_Area" localSheetId="1">'KOPS-1'!$A$1:$H$27</definedName>
    <definedName name="_xlnm.Print_Area" localSheetId="6">'KOPS-2'!$A$1:$H$28</definedName>
    <definedName name="_xlnm.Print_Area" localSheetId="0">KOPT!$A$2:$D$24</definedName>
    <definedName name="_xlnm.Print_Area" localSheetId="3">LD!$A$1:$O$52</definedName>
    <definedName name="_xlnm.Print_Area" localSheetId="5">'PASTIPR, PAND'!$A$1:$O$73</definedName>
    <definedName name="_xlnm.Print_Area" localSheetId="4">PĀRS!$A$1:$O$36</definedName>
    <definedName name="_xlnm.Print_Area" localSheetId="10">SM!$A$1:$O$83</definedName>
    <definedName name="_xlnm.Print_Area" localSheetId="9">V!$A$1:$O$19</definedName>
    <definedName name="_xlnm.Print_Area" localSheetId="7">ZA!$A$1:$O$52</definedName>
    <definedName name="_xlnm.Print_Titles" localSheetId="8">APK!$7:$9</definedName>
    <definedName name="_xlnm.Print_Titles" localSheetId="2">FAS!$7:$9</definedName>
    <definedName name="_xlnm.Print_Titles" localSheetId="1">'KOPS-1'!$8:$11</definedName>
    <definedName name="_xlnm.Print_Titles" localSheetId="6">'KOPS-2'!$8:$11</definedName>
    <definedName name="_xlnm.Print_Titles" localSheetId="0">KOPT!$9:$12</definedName>
    <definedName name="_xlnm.Print_Titles" localSheetId="3">LD!$7:$9</definedName>
    <definedName name="_xlnm.Print_Titles" localSheetId="5">'PASTIPR, PAND'!$7:$9</definedName>
    <definedName name="_xlnm.Print_Titles" localSheetId="4">PĀRS!$7:$9</definedName>
    <definedName name="_xlnm.Print_Titles" localSheetId="10">SM!$7:$9</definedName>
    <definedName name="_xlnm.Print_Titles" localSheetId="9">V!$7:$9</definedName>
    <definedName name="_xlnm.Print_Titles" localSheetId="7">ZA!$7:$9</definedName>
  </definedNames>
  <calcPr calcId="162913"/>
</workbook>
</file>

<file path=xl/calcChain.xml><?xml version="1.0" encoding="utf-8"?>
<calcChain xmlns="http://schemas.openxmlformats.org/spreadsheetml/2006/main">
  <c r="D44" i="158" l="1"/>
  <c r="D43" i="158"/>
  <c r="D39" i="158"/>
  <c r="D37" i="158"/>
  <c r="D34" i="158"/>
  <c r="D35" i="158" s="1"/>
  <c r="D32" i="158"/>
  <c r="D29" i="158"/>
  <c r="D30" i="158" s="1"/>
  <c r="D27" i="158"/>
  <c r="D28" i="158" s="1"/>
  <c r="D24" i="158"/>
  <c r="D25" i="158" s="1"/>
  <c r="D19" i="158"/>
  <c r="D16" i="158"/>
  <c r="D21" i="158" s="1"/>
  <c r="D22" i="158" s="1"/>
  <c r="D12" i="158"/>
  <c r="D15" i="158" s="1"/>
  <c r="D10" i="158"/>
  <c r="D27" i="156" l="1"/>
  <c r="D24" i="156"/>
  <c r="D15" i="156"/>
  <c r="D14" i="156"/>
  <c r="D64" i="155"/>
  <c r="D57" i="155"/>
  <c r="D54" i="155"/>
  <c r="D53" i="155"/>
  <c r="D51" i="155"/>
  <c r="D48" i="155"/>
  <c r="D44" i="155"/>
  <c r="D42" i="155"/>
  <c r="D47" i="154"/>
  <c r="D46" i="154"/>
  <c r="D44" i="154"/>
  <c r="D41" i="154"/>
  <c r="D40" i="154"/>
  <c r="D28" i="154"/>
  <c r="D27" i="154"/>
  <c r="D23" i="154"/>
  <c r="D125" i="149"/>
  <c r="D124" i="149"/>
  <c r="D123" i="149"/>
  <c r="D122" i="149"/>
  <c r="D114" i="149"/>
  <c r="D113" i="149"/>
  <c r="D111" i="149"/>
  <c r="D109" i="149"/>
  <c r="D108" i="149"/>
  <c r="D106" i="149"/>
  <c r="D104" i="149"/>
  <c r="D102" i="149"/>
  <c r="D87" i="149"/>
  <c r="D85" i="149"/>
  <c r="D84" i="149"/>
  <c r="D48" i="149"/>
  <c r="D47" i="149"/>
  <c r="D46" i="149"/>
  <c r="D24" i="149"/>
  <c r="D58" i="155" l="1"/>
  <c r="D127" i="149"/>
</calcChain>
</file>

<file path=xl/sharedStrings.xml><?xml version="1.0" encoding="utf-8"?>
<sst xmlns="http://schemas.openxmlformats.org/spreadsheetml/2006/main" count="1093" uniqueCount="557">
  <si>
    <t>KOPĀ</t>
  </si>
  <si>
    <t>Būves nosaukums:</t>
  </si>
  <si>
    <t>Objekta nosaukums:</t>
  </si>
  <si>
    <t>Objekta adrese:</t>
  </si>
  <si>
    <t>Pasūtījuma Nr.</t>
  </si>
  <si>
    <t>Nr.p.k.</t>
  </si>
  <si>
    <t>Mērvienība</t>
  </si>
  <si>
    <t>Daudzums</t>
  </si>
  <si>
    <t>Darbietilpība (c/h)</t>
  </si>
  <si>
    <t>Kopējā darbietilpība, c/st</t>
  </si>
  <si>
    <t>Kods, tāmes Nr.</t>
  </si>
  <si>
    <t>Tai skaitā</t>
  </si>
  <si>
    <t>Kopā</t>
  </si>
  <si>
    <t>Būves adrese:</t>
  </si>
  <si>
    <t>Objekta Nr.</t>
  </si>
  <si>
    <t>Objekta nosaukums</t>
  </si>
  <si>
    <t>PVN 21%</t>
  </si>
  <si>
    <r>
      <t>Objekta izmaksas (</t>
    </r>
    <r>
      <rPr>
        <i/>
        <sz val="10"/>
        <rFont val="Arial"/>
        <family val="2"/>
        <charset val="186"/>
      </rPr>
      <t>euro</t>
    </r>
    <r>
      <rPr>
        <sz val="10"/>
        <rFont val="Arial"/>
        <family val="2"/>
      </rPr>
      <t xml:space="preserve">) </t>
    </r>
  </si>
  <si>
    <r>
      <t xml:space="preserve">Par kopējo summu, </t>
    </r>
    <r>
      <rPr>
        <i/>
        <sz val="11"/>
        <rFont val="Arial"/>
        <family val="2"/>
        <charset val="186"/>
      </rPr>
      <t>euro</t>
    </r>
  </si>
  <si>
    <r>
      <t>Tāmes izmaksas (</t>
    </r>
    <r>
      <rPr>
        <i/>
        <sz val="10"/>
        <rFont val="Arial"/>
        <family val="2"/>
        <charset val="186"/>
      </rPr>
      <t>euro)</t>
    </r>
  </si>
  <si>
    <r>
      <t>Darba alga (</t>
    </r>
    <r>
      <rPr>
        <i/>
        <sz val="10"/>
        <rFont val="Arial"/>
        <family val="2"/>
        <charset val="186"/>
      </rPr>
      <t>euro</t>
    </r>
    <r>
      <rPr>
        <sz val="10"/>
        <rFont val="Arial"/>
        <family val="2"/>
      </rPr>
      <t>)</t>
    </r>
  </si>
  <si>
    <r>
      <t>Mehānismi (</t>
    </r>
    <r>
      <rPr>
        <i/>
        <sz val="10"/>
        <rFont val="Arial"/>
        <family val="2"/>
        <charset val="186"/>
      </rPr>
      <t>euro</t>
    </r>
    <r>
      <rPr>
        <sz val="10"/>
        <rFont val="Arial"/>
        <family val="2"/>
      </rPr>
      <t>)</t>
    </r>
  </si>
  <si>
    <t>BŪVNIECĪBAS KOPTĀME</t>
  </si>
  <si>
    <t xml:space="preserve"> 1-1</t>
  </si>
  <si>
    <t xml:space="preserve"> 1-2</t>
  </si>
  <si>
    <t xml:space="preserve"> 1-3</t>
  </si>
  <si>
    <t xml:space="preserve"> 1-4</t>
  </si>
  <si>
    <t>VISPĀRĒJIE BŪVDARBI</t>
  </si>
  <si>
    <r>
      <t>Būvizstrādājumi  (</t>
    </r>
    <r>
      <rPr>
        <i/>
        <sz val="10"/>
        <rFont val="Arial"/>
        <family val="2"/>
        <charset val="186"/>
      </rPr>
      <t>euro</t>
    </r>
    <r>
      <rPr>
        <sz val="10"/>
        <rFont val="Arial"/>
        <family val="2"/>
      </rPr>
      <t xml:space="preserve">) </t>
    </r>
  </si>
  <si>
    <t>Būvdarbu nosaukums</t>
  </si>
  <si>
    <t>Būvdarbu veids vai konstruktīvā elementa nosaukums</t>
  </si>
  <si>
    <t>Ausekļa ielā 25A, Valmiera</t>
  </si>
  <si>
    <t>Būvlaukuma sagatavošanas darbi</t>
  </si>
  <si>
    <t>Informatīvais stends</t>
  </si>
  <si>
    <t>gab</t>
  </si>
  <si>
    <t>Mobilā žoga uzstādīšana</t>
  </si>
  <si>
    <t>obj.</t>
  </si>
  <si>
    <t>Biotualetes piegāde, īre</t>
  </si>
  <si>
    <t>Dzīvojamā moduļa piegāde, īre</t>
  </si>
  <si>
    <t>Instrumentu moduļa piegāde, īre</t>
  </si>
  <si>
    <t>Būvgružu savākšana, izvešana, konteinera īre</t>
  </si>
  <si>
    <t>Pagaidu elektropieslēguma ierīkošana</t>
  </si>
  <si>
    <t>Pagaidu ūdensapgāde ierīkošana</t>
  </si>
  <si>
    <t>Sastatņu uzstādīšāna un noma vai/un pacēlāju izmantošana</t>
  </si>
  <si>
    <t>Aizsargsieta uzvilkšana</t>
  </si>
  <si>
    <t>Sastatņu aizsargsiets</t>
  </si>
  <si>
    <r>
      <t>m</t>
    </r>
    <r>
      <rPr>
        <vertAlign val="superscript"/>
        <sz val="10"/>
        <rFont val="Arial"/>
        <family val="2"/>
        <charset val="186"/>
      </rPr>
      <t>2</t>
    </r>
    <r>
      <rPr>
        <sz val="11"/>
        <color indexed="8"/>
        <rFont val="Calibri"/>
        <family val="2"/>
        <charset val="186"/>
      </rPr>
      <t/>
    </r>
  </si>
  <si>
    <t>Demontāžas darbi</t>
  </si>
  <si>
    <t>Betona apmales gar ēku  demontāža (110p.m.)</t>
  </si>
  <si>
    <t>būvgružu aizvešana uz izgāztuvi un utilizācijas izmaksas</t>
  </si>
  <si>
    <t>m3</t>
  </si>
  <si>
    <t>Demontē logus ar ailas izmēriem 1500x1500mm,  ar iekšejo palodzi  (10.gb.)</t>
  </si>
  <si>
    <t>Demontē logus ar ailas izmēriem 1800x1600mm,ar  iekšejo palodzi  (86.gb.)</t>
  </si>
  <si>
    <t xml:space="preserve">Demontē logus ar ailas izmēriem 1000x1800mm,  ar iekšejo palodzi  (1.gb.) </t>
  </si>
  <si>
    <t xml:space="preserve">Demontē logus ar ailas izmēriem 1300x1450mm, ar iekšejo palodzi  (1 gb.) </t>
  </si>
  <si>
    <t>Demontē  logus ar ailas izmēriem 1800x2100mm, ar iekšejo palodzi  (2.gb.)</t>
  </si>
  <si>
    <t>Demontē  logus ar ailas izmēriem 3900x1500mm, ar iekšejo palodzi  (14.gb.)</t>
  </si>
  <si>
    <t>Metāla durvju bloku demontāža , 5 gab.</t>
  </si>
  <si>
    <t>Durvju bloku demontāža uz kāpņu telpu , 1 gab.</t>
  </si>
  <si>
    <t>Demontē pagraba logus ar ailas izmēriem 1500x900mm (9 gb)</t>
  </si>
  <si>
    <t>Demontē pagraba logus ar ailas izmēriem 900x900mm (9 gb)</t>
  </si>
  <si>
    <t>Ārējo palodžu demontāža</t>
  </si>
  <si>
    <t>m</t>
  </si>
  <si>
    <t>Ieeju jumtiņu apdares  demontāža</t>
  </si>
  <si>
    <t>kompl.</t>
  </si>
  <si>
    <t>Demontēt lietus notekcaurules, piltuves un renes</t>
  </si>
  <si>
    <t>kpl.</t>
  </si>
  <si>
    <t>Esošo lodžiju dekoratīvās apdares demontāža</t>
  </si>
  <si>
    <t>m2</t>
  </si>
  <si>
    <t>Lodžiju margu apdares demontāža</t>
  </si>
  <si>
    <t>Jumta izbūvju aizpildījumu demontāža</t>
  </si>
  <si>
    <t>Karoga turētāja demontāža</t>
  </si>
  <si>
    <t>gb</t>
  </si>
  <si>
    <t>Būvgružu šķirošana, aizvešana un utilizācija</t>
  </si>
  <si>
    <t>Fasādes renovācijas darbi</t>
  </si>
  <si>
    <t xml:space="preserve">Fasades sienu virsmu notīrīšana, līdzināšana, izdrupumu un plaisu aizdarīšana (līdz 20% no kopējas platības) </t>
  </si>
  <si>
    <t>Virsmas saķeres grunts Sacret QG</t>
  </si>
  <si>
    <t>kg</t>
  </si>
  <si>
    <t>Remontjava</t>
  </si>
  <si>
    <t>Špakteļtepe</t>
  </si>
  <si>
    <t>Fasādes siltināšana ar akmens vati, b-50 mm</t>
  </si>
  <si>
    <t>Fasādes izolācijas tapa ar PP naglu</t>
  </si>
  <si>
    <t>Līmjava vates izolācijas plākšņu līmēšanai</t>
  </si>
  <si>
    <t>Fasādes siltināšana ar  akmens vati, b-100mm</t>
  </si>
  <si>
    <t>Fasādes siltināšana ar  akmens vati, b-150mm</t>
  </si>
  <si>
    <t>Fasādes siltināšana ar  putupolistirolu, b-150mm</t>
  </si>
  <si>
    <t>Cokola profila montāža</t>
  </si>
  <si>
    <t>Cokola profils perforēts 120x30</t>
  </si>
  <si>
    <t>Cokola profils perforēts 150x30</t>
  </si>
  <si>
    <t>Līmjava vates izolācijas plākšņu līmēšanai un armēšanai.</t>
  </si>
  <si>
    <t>Ārsienas apdare ar apmetumu, S6</t>
  </si>
  <si>
    <t>Virsmas saķeres grunts Sakret QG</t>
  </si>
  <si>
    <t>Pašregulējošā ventīļa VTK 160 vai analoga uzstādīšana</t>
  </si>
  <si>
    <t>Siltumizolāciju saistošās sistēmas izveide</t>
  </si>
  <si>
    <t>Stiklašķiedras siets 160 g/m²</t>
  </si>
  <si>
    <t>Zemapmetuma grunts Sakret PG vai analogs</t>
  </si>
  <si>
    <t>l</t>
  </si>
  <si>
    <t>Masā tonēts gatavais silokona apmetums Sakret SIP B vai analogs</t>
  </si>
  <si>
    <t>Lodžijas margas nesošās konstrukcijas stiprinājumu pārbūve, dekoratīvo plātņu nomaiņa</t>
  </si>
  <si>
    <t>Šķiedras cementa fasādes plātnes</t>
  </si>
  <si>
    <t>Tērauda ieliekamās detaļas, profili</t>
  </si>
  <si>
    <t>Lodžijas griestus gruntējums, krāsojums 2x</t>
  </si>
  <si>
    <t>Fasādes grunts (pietonēta atbilstoši fas. Krāsai)</t>
  </si>
  <si>
    <t>Fasādes silikāta bāzes krāsa</t>
  </si>
  <si>
    <t>Krāsa metāla konstrukcijām "Hammerite" , RAL7015</t>
  </si>
  <si>
    <t>Koka margas montāža lodžijām</t>
  </si>
  <si>
    <r>
      <t>m</t>
    </r>
    <r>
      <rPr>
        <sz val="11"/>
        <color indexed="8"/>
        <rFont val="Calibri"/>
        <family val="2"/>
        <charset val="186"/>
      </rPr>
      <t/>
    </r>
  </si>
  <si>
    <t>Imprignēta koka marga, ēvelēta 100X 25mm</t>
  </si>
  <si>
    <r>
      <t xml:space="preserve">Stprinājuma bultskrūves </t>
    </r>
    <r>
      <rPr>
        <sz val="10"/>
        <rFont val="Calibri"/>
        <family val="2"/>
        <charset val="186"/>
      </rPr>
      <t>Ø</t>
    </r>
    <r>
      <rPr>
        <i/>
        <sz val="10"/>
        <rFont val="Arial"/>
        <family val="2"/>
        <charset val="186"/>
      </rPr>
      <t xml:space="preserve"> 8mm, solis- 600mm</t>
    </r>
  </si>
  <si>
    <t>Koka apdares dēlis, krāsots ar stprinājuma elementiem</t>
  </si>
  <si>
    <t>Vertikālo notekas atpakaļpiestiprināšana</t>
  </si>
  <si>
    <t>Noteku stiprinājumi</t>
  </si>
  <si>
    <t>Palīgmateriāli (notekcauruļu līkumi, dībeļi, skruvves)</t>
  </si>
  <si>
    <t>Notekas izvada nomaiņa</t>
  </si>
  <si>
    <t>Notekcaurules līkums. Betona kanāls 2m 0,3m plats</t>
  </si>
  <si>
    <t>palīgmateriāli</t>
  </si>
  <si>
    <t>Tranšejas rakšana ar rokām dabīgās grunts līmenī 1 m dzīļumā</t>
  </si>
  <si>
    <t>Pagraba sienu virsmu notīrīšana</t>
  </si>
  <si>
    <t>Pagraba sienu apmetuma remonts 15%)</t>
  </si>
  <si>
    <t>Kaļķa apmetuma java</t>
  </si>
  <si>
    <t xml:space="preserve">Pagraba sienu apstrāde ar vertikālo smērējamo hidroizolāciju </t>
  </si>
  <si>
    <t>Uzziežama bitumena bāzes hidroizolācija</t>
  </si>
  <si>
    <t>Cokola siltināšana ar ekstrudēto  polistirolu Styrofoam  250 vai analogu, b=100 mm ~2m augstumā</t>
  </si>
  <si>
    <t>Putupolistirols Styrofoam 250, λ≤ 0,035W/mK, b-100 vai analogs</t>
  </si>
  <si>
    <t>Stiklašķiedras siets</t>
  </si>
  <si>
    <t xml:space="preserve">Cokola apmetums ar līmjavu uz sieta </t>
  </si>
  <si>
    <t>Cokola  sienas  gruntēšana, krāsošana 2x</t>
  </si>
  <si>
    <t>Masā tonēts gatavais dekoratīvais silikona apmetums Sakret SIP B vai analogs</t>
  </si>
  <si>
    <t>Putupolistirols Styrofoam 250, λ≤ 0,035W/mK, b-30 vai analogs</t>
  </si>
  <si>
    <t>Betona apmales ierīkošana ap ēku</t>
  </si>
  <si>
    <t>betons B30, W10; F100, 10cm</t>
  </si>
  <si>
    <t>Sīksķembas fr. 2/5, 5cm</t>
  </si>
  <si>
    <t>Nesaistītu minerālmateriālu pamatu nesoša kārta 0/45, 18cm</t>
  </si>
  <si>
    <t>Salizturīga kārta, 30cm</t>
  </si>
  <si>
    <t>Izraktās grunts iekraušana un izvešana</t>
  </si>
  <si>
    <t>Karogkāta turētājs</t>
  </si>
  <si>
    <t>Ēka Nr. zīme</t>
  </si>
  <si>
    <r>
      <t>m</t>
    </r>
    <r>
      <rPr>
        <vertAlign val="superscript"/>
        <sz val="10"/>
        <rFont val="Arial"/>
        <family val="2"/>
        <charset val="186"/>
      </rPr>
      <t>2</t>
    </r>
  </si>
  <si>
    <r>
      <t xml:space="preserve">Jaunu  atverumu </t>
    </r>
    <r>
      <rPr>
        <sz val="10"/>
        <rFont val="Calibri"/>
        <family val="2"/>
        <charset val="186"/>
      </rPr>
      <t>Ø</t>
    </r>
    <r>
      <rPr>
        <sz val="10"/>
        <rFont val="Arial"/>
        <family val="2"/>
        <charset val="186"/>
      </rPr>
      <t xml:space="preserve">200mm  ierikošana </t>
    </r>
  </si>
  <si>
    <t>Logu un  durvju ailu malu siltināšana ar puscietas akmens vtes   plāksnēm λ≤0,033W/mK,  b-30mm</t>
  </si>
  <si>
    <t>Pagraba logu  ailu malu siltināšana ar puscietas akmens vtes   plāksnēm λ≤0,035W/mK,  b-30mm</t>
  </si>
  <si>
    <r>
      <t xml:space="preserve">Cietās fasādes siltināšanas plāksne </t>
    </r>
    <r>
      <rPr>
        <sz val="10"/>
        <rFont val="Arial"/>
        <family val="2"/>
        <charset val="186"/>
      </rPr>
      <t>λ≤</t>
    </r>
    <r>
      <rPr>
        <i/>
        <sz val="10"/>
        <rFont val="Arial"/>
        <family val="2"/>
        <charset val="186"/>
      </rPr>
      <t xml:space="preserve"> 0,037W/mK, b-50 (Paroc Linio 15) vai ekvivalents- S1</t>
    </r>
  </si>
  <si>
    <r>
      <t xml:space="preserve"> Cietās fasādes siltināšanas plāksne  </t>
    </r>
    <r>
      <rPr>
        <sz val="10"/>
        <rFont val="Arial"/>
        <family val="2"/>
        <charset val="186"/>
      </rPr>
      <t>λ≤</t>
    </r>
    <r>
      <rPr>
        <i/>
        <sz val="10"/>
        <rFont val="Arial"/>
        <family val="2"/>
        <charset val="186"/>
      </rPr>
      <t xml:space="preserve"> 0,037W/mK, b-100 (Paroc Linio 15) vai ekvivalents, S2</t>
    </r>
  </si>
  <si>
    <r>
      <t xml:space="preserve">Cietās fasādes siltināšanas plāksne  </t>
    </r>
    <r>
      <rPr>
        <sz val="10"/>
        <rFont val="Arial"/>
        <family val="2"/>
        <charset val="186"/>
      </rPr>
      <t>λ≤</t>
    </r>
    <r>
      <rPr>
        <i/>
        <sz val="10"/>
        <rFont val="Arial"/>
        <family val="2"/>
        <charset val="186"/>
      </rPr>
      <t xml:space="preserve"> 0,037W/mK, b-150 (Paroc Linio 15) vai ekvivalents- S3</t>
    </r>
  </si>
  <si>
    <r>
      <t xml:space="preserve">Putupolistirola plāksnes </t>
    </r>
    <r>
      <rPr>
        <sz val="10"/>
        <rFont val="Arial"/>
        <family val="2"/>
        <charset val="186"/>
      </rPr>
      <t>λ≤</t>
    </r>
    <r>
      <rPr>
        <i/>
        <sz val="10"/>
        <rFont val="Arial"/>
        <family val="2"/>
        <charset val="186"/>
      </rPr>
      <t xml:space="preserve"> 0,037W/mK, b-150 (EPS 150) vai ekvivalents- S5</t>
    </r>
  </si>
  <si>
    <r>
      <t xml:space="preserve">Cietās  siltumizolācijas plāksne  akmens vate </t>
    </r>
    <r>
      <rPr>
        <sz val="10"/>
        <rFont val="Arial"/>
        <family val="2"/>
        <charset val="186"/>
      </rPr>
      <t>λ≤</t>
    </r>
    <r>
      <rPr>
        <i/>
        <sz val="10"/>
        <rFont val="Arial"/>
        <family val="2"/>
        <charset val="186"/>
      </rPr>
      <t xml:space="preserve"> 0,037W/mK, b-30 (Paroc Linio 15) vai analogs (S4)</t>
    </r>
  </si>
  <si>
    <t>FASĀDES SILTINĀŠANA UN APDARE</t>
  </si>
  <si>
    <t>2. Logu bloku montāža</t>
  </si>
  <si>
    <t>2.001</t>
  </si>
  <si>
    <t>2.002</t>
  </si>
  <si>
    <t xml:space="preserve">PVC logi ar trīsstiklu paketēm 1500X 1500 mm, kuru kopējas Uw ≤ 1.0(W/(m2 K) -10gb. </t>
  </si>
  <si>
    <t>2.003</t>
  </si>
  <si>
    <t xml:space="preserve">PVC logi ar trīsstiklu paketēm 1800X 1600 mm, kuru kopējas Uw ≤ 1.0(W/(m2 K) -86gb. </t>
  </si>
  <si>
    <t>2.004</t>
  </si>
  <si>
    <t xml:space="preserve">PVC logi ar trīsstiklu paketēm 1000X 1800 mm, kuru kopējas Uw ≤ 1.0(W/(m2 K) -1gb. </t>
  </si>
  <si>
    <t>2.005</t>
  </si>
  <si>
    <t xml:space="preserve">PVC logi ar trīsstiklu paketēm 1350X 1400 mm, kuru kopējas Uw ≤ 1.0(W/(m2 K) -1gb. </t>
  </si>
  <si>
    <t>2.006</t>
  </si>
  <si>
    <t xml:space="preserve">PVC logi ar trīsstiklu paketēm 1800X 2100 mm, kuru kopējas Uw ≤ 1.0(W/(m2 K) -2gb. </t>
  </si>
  <si>
    <t>2.007</t>
  </si>
  <si>
    <t xml:space="preserve">PVC logi ar trīsstiklu paketēm 3900X 1500 mm, kuru kopējas Uw ≤ 1.0(W/(m2 K) -14gb. </t>
  </si>
  <si>
    <t>2.008</t>
  </si>
  <si>
    <t xml:space="preserve">PVC pagraba logi ar trīsstiklu paketēm 1500X 900 mm, kuru kopējas Uw ≤ 1.0(W/(m2 K) -9gb. </t>
  </si>
  <si>
    <t>2.009</t>
  </si>
  <si>
    <t xml:space="preserve">PVC pagraba logi ar trīsstiklu paketēm 900X 900 mm, kuru kopējas Uw ≤ 1.0(W/(m2 K) -9gb. </t>
  </si>
  <si>
    <t>2.010</t>
  </si>
  <si>
    <t>PVC pagraba  logi  ar trīsstiklu paketi un metāla, nokrišņu necarrlaidīgu vēdināšnas resti rāmī, 1500X 900 mm-  5 gb.</t>
  </si>
  <si>
    <t>2.011</t>
  </si>
  <si>
    <t>Ārejā difuzijas lente pa loga perimetru-SWS-Soudal Folonband vai analogu uzstādīšana</t>
  </si>
  <si>
    <t>2.012</t>
  </si>
  <si>
    <t>Ārējo skārda palodžu montāža visiem logiem</t>
  </si>
  <si>
    <t>2.013</t>
  </si>
  <si>
    <t>Krāsota  skārda palodze ~300mm  (RAL 7015)</t>
  </si>
  <si>
    <t>2.014</t>
  </si>
  <si>
    <t>Iekšējo kokskaidu plāksnes laminētas palodzes montāža</t>
  </si>
  <si>
    <t>2.015</t>
  </si>
  <si>
    <t>Kokskaidu plāksnes laminēta palodze ar PE galiem līdz 250mm</t>
  </si>
  <si>
    <t>2.016</t>
  </si>
  <si>
    <t>Ailu malu apdare no iekšpuses, šuves aizpilda ar javu, sagatavo virsmu krāsošanai</t>
  </si>
  <si>
    <t>2.017</t>
  </si>
  <si>
    <t>Routband vai MP-75 apmetums</t>
  </si>
  <si>
    <t>2.018</t>
  </si>
  <si>
    <t>Špakteļmasa Vettonit VH vai analogs</t>
  </si>
  <si>
    <t>2.019</t>
  </si>
  <si>
    <t>Jumta vēdināšanas, nokrišņu necaurlaidīga reste ar stiprinājumiem</t>
  </si>
  <si>
    <t>3. Durvju bloku montāža</t>
  </si>
  <si>
    <t>2.020</t>
  </si>
  <si>
    <t xml:space="preserve">Durvju bloku montāža </t>
  </si>
  <si>
    <t>2.021</t>
  </si>
  <si>
    <t xml:space="preserve">Alumīnija (Alu) rāmju konstrukcijas triecienizturīgu stiklpakešu fasādes ieejas  durvis (Durvis aprīkotas ar kodu atslēgu, rokturi no iekšpuses, kas nodrošina durvju atvēršanos. Ieskaitot iekšējo stiklu aplīmēšanu ar  plēvi. Fasādes sadurvietās ar zemi un griestiem iebūvējams siltināts panelis ar alumīnija apdari. </t>
  </si>
  <si>
    <t>2.022</t>
  </si>
  <si>
    <t>Montāžs palīgmateriāli (skrūves, blīvēšanas materiāli, apdares līstes u.c.)</t>
  </si>
  <si>
    <t>2.023</t>
  </si>
  <si>
    <t>Hermētiskas, siltinātas metāla  ārdurvis  2100x1000, U ≤ 1.8(W/(m2 K), aprīkotas ar aizvērējmehānismu un kodu atslēgu- 1gb.</t>
  </si>
  <si>
    <t>2.024</t>
  </si>
  <si>
    <t>Hermētiskas, siltinātas metāla  ārdurvis  2100x1200, U ≤ 1.8(W/(m2 K), aprīkotas ar aizvērējmehānismu un kodu atslēgu- 1gb.</t>
  </si>
  <si>
    <t>2.025</t>
  </si>
  <si>
    <t>Hermētiskas, siltinātas metāla  ārdurvis  2100x1150, U ≤ 1.8(W/(m2 K), aprīkotas ar aizvērējmehānismu un kodu atslēgu- 1gb.</t>
  </si>
  <si>
    <t>2.026</t>
  </si>
  <si>
    <t>Metāla  ārdurvis ar restēm  pagrabā 2100x1000, aprīkot ar kodu atslēgu- 2 gb.</t>
  </si>
  <si>
    <t>2.027</t>
  </si>
  <si>
    <t>2.028</t>
  </si>
  <si>
    <t>2.029</t>
  </si>
  <si>
    <t>2.030</t>
  </si>
  <si>
    <t>4. Iekšējie apdares darbi.</t>
  </si>
  <si>
    <t>2.031</t>
  </si>
  <si>
    <t>Sienu virsmas sagatavošana krāsošanai un krāsošana</t>
  </si>
  <si>
    <t>2.032</t>
  </si>
  <si>
    <t>Špakteļmasa iekšdarbiem</t>
  </si>
  <si>
    <t>2.033</t>
  </si>
  <si>
    <t xml:space="preserve">Sienas  gruntēšana, krāsošana 2x </t>
  </si>
  <si>
    <t>2.034</t>
  </si>
  <si>
    <t>Grunts (pietonēta atbilstoši sienas krāsai)</t>
  </si>
  <si>
    <t>2.035</t>
  </si>
  <si>
    <t>Krāsa iekštelpām  uz ūdens bāzes</t>
  </si>
  <si>
    <t>LOGU, DURVJU NOMAIŅA</t>
  </si>
  <si>
    <t>KONSTRUKCIJU PASTIPRINĀŠANA, PANDUSU IZBŪVE</t>
  </si>
  <si>
    <t>Konstrukciju pastiprināšana</t>
  </si>
  <si>
    <t>4.001</t>
  </si>
  <si>
    <t>Tērauda leņķi 70x70x5</t>
  </si>
  <si>
    <t>4.002</t>
  </si>
  <si>
    <t>Terauda plāksne 50x5</t>
  </si>
  <si>
    <t>4.003</t>
  </si>
  <si>
    <t>Enkurs M12 x700</t>
  </si>
  <si>
    <t>4.004</t>
  </si>
  <si>
    <t xml:space="preserve">Enkurs M12x150 </t>
  </si>
  <si>
    <t>4.005</t>
  </si>
  <si>
    <t>Tērauda skavas 100x40mm</t>
  </si>
  <si>
    <t>4.006</t>
  </si>
  <si>
    <t>Izliekts tērauda profils 50x5mm</t>
  </si>
  <si>
    <t>Pandusa izbūve</t>
  </si>
  <si>
    <t>4.007</t>
  </si>
  <si>
    <t>Laukumu uzmērīšana un nospraušana</t>
  </si>
  <si>
    <t>4.008</t>
  </si>
  <si>
    <t>Augu zemes noņemšana h vid=20cm</t>
  </si>
  <si>
    <t>m³</t>
  </si>
  <si>
    <t>4.009</t>
  </si>
  <si>
    <t>Būvbedres rakšana ar mehānismiem, grunts aizvešana uz atbērtni.</t>
  </si>
  <si>
    <t>4.010</t>
  </si>
  <si>
    <t>Grunts atpakaļaizbēršana iebūvētiem pamatiem</t>
  </si>
  <si>
    <t>4.011</t>
  </si>
  <si>
    <t>Grunts izstrāde ar rokām</t>
  </si>
  <si>
    <t>4.012</t>
  </si>
  <si>
    <t>Virsmas planēšana ar rokām</t>
  </si>
  <si>
    <t>m²</t>
  </si>
  <si>
    <t>4.013</t>
  </si>
  <si>
    <r>
      <t>Blietētu šķembu pamatnes veidošana b=150mm zem pamatiem (</t>
    </r>
    <r>
      <rPr>
        <i/>
        <sz val="10"/>
        <rFont val="Arial"/>
        <family val="2"/>
        <charset val="204"/>
      </rPr>
      <t>fr.10-40mm</t>
    </r>
    <r>
      <rPr>
        <sz val="10"/>
        <rFont val="Arial"/>
        <family val="2"/>
        <charset val="186"/>
      </rPr>
      <t>)</t>
    </r>
  </si>
  <si>
    <t>4.014</t>
  </si>
  <si>
    <r>
      <t xml:space="preserve">Lentveidu pamatu betonēšana ieskaitot inventārveidņu uzstādīšanu un nomu, </t>
    </r>
    <r>
      <rPr>
        <i/>
        <sz val="10"/>
        <rFont val="Arial"/>
        <family val="2"/>
        <charset val="186"/>
      </rPr>
      <t>Betons B30 (C25/30)</t>
    </r>
  </si>
  <si>
    <t>4.015</t>
  </si>
  <si>
    <r>
      <t xml:space="preserve">Pamatu stiegrošana, </t>
    </r>
    <r>
      <rPr>
        <i/>
        <sz val="10"/>
        <rFont val="Arial"/>
        <family val="2"/>
        <charset val="186"/>
      </rPr>
      <t xml:space="preserve">A III </t>
    </r>
    <r>
      <rPr>
        <i/>
        <sz val="10"/>
        <rFont val="Symbol"/>
        <family val="1"/>
        <charset val="2"/>
      </rPr>
      <t>Æ</t>
    </r>
    <r>
      <rPr>
        <i/>
        <sz val="10"/>
        <rFont val="Arial"/>
        <family val="2"/>
        <charset val="186"/>
      </rPr>
      <t xml:space="preserve"> 12 </t>
    </r>
    <r>
      <rPr>
        <sz val="10"/>
        <rFont val="Arial"/>
        <family val="2"/>
        <charset val="186"/>
      </rPr>
      <t>- Lentveida pamati</t>
    </r>
  </si>
  <si>
    <t>4.016</t>
  </si>
  <si>
    <r>
      <t xml:space="preserve">Pamatu stiegrošana, </t>
    </r>
    <r>
      <rPr>
        <i/>
        <sz val="10"/>
        <rFont val="Arial"/>
        <family val="2"/>
        <charset val="186"/>
      </rPr>
      <t xml:space="preserve">A III </t>
    </r>
    <r>
      <rPr>
        <i/>
        <sz val="10"/>
        <rFont val="Symbol"/>
        <family val="1"/>
        <charset val="2"/>
      </rPr>
      <t>Æ</t>
    </r>
    <r>
      <rPr>
        <i/>
        <sz val="10"/>
        <rFont val="Arial"/>
        <family val="2"/>
        <charset val="186"/>
      </rPr>
      <t xml:space="preserve"> 6</t>
    </r>
    <r>
      <rPr>
        <sz val="10"/>
        <rFont val="Arial"/>
        <family val="2"/>
        <charset val="186"/>
      </rPr>
      <t xml:space="preserve"> - Lentveida pamati</t>
    </r>
  </si>
  <si>
    <t>4.017</t>
  </si>
  <si>
    <t>Eksrudēts putupolistirols, b=20mm deformācijas šuvei</t>
  </si>
  <si>
    <t>4.018</t>
  </si>
  <si>
    <r>
      <t xml:space="preserve">Ķīmiskie enkuri dzelzsbetona mūrī , Hilti- Hit- Hu 150 divkomponentu ķīmiskā masa, A III </t>
    </r>
    <r>
      <rPr>
        <sz val="10"/>
        <rFont val="Calibri"/>
        <family val="2"/>
        <charset val="186"/>
      </rPr>
      <t>Ø 12, L- 250 mm</t>
    </r>
  </si>
  <si>
    <t>4.019</t>
  </si>
  <si>
    <t>4.020</t>
  </si>
  <si>
    <t>Pandusa ārsienas apdare ar apmetumu, S6</t>
  </si>
  <si>
    <t>4.021</t>
  </si>
  <si>
    <t>4.022</t>
  </si>
  <si>
    <t>4.023</t>
  </si>
  <si>
    <t>4.024</t>
  </si>
  <si>
    <t>Pandusa margas</t>
  </si>
  <si>
    <t>4.025</t>
  </si>
  <si>
    <r>
      <t xml:space="preserve">Nerūsējošā tērauda lentera caurule, </t>
    </r>
    <r>
      <rPr>
        <i/>
        <sz val="10"/>
        <rFont val="Calibri"/>
        <family val="2"/>
        <charset val="186"/>
      </rPr>
      <t>Ø</t>
    </r>
    <r>
      <rPr>
        <i/>
        <sz val="10"/>
        <rFont val="Arial"/>
        <family val="2"/>
        <charset val="186"/>
      </rPr>
      <t xml:space="preserve"> 50 mm</t>
    </r>
  </si>
  <si>
    <t>4.026</t>
  </si>
  <si>
    <t>Nerūsējošā tērauda margas kronsteini ( pāris) , montāžas solis 1m</t>
  </si>
  <si>
    <t>4.027</t>
  </si>
  <si>
    <t>Betona dībeļi 8 X 70 mm</t>
  </si>
  <si>
    <t>4.028</t>
  </si>
  <si>
    <t>Krāsota skārda nosegelements, 550 mm platumā, RAL 7015</t>
  </si>
  <si>
    <t>4.029</t>
  </si>
  <si>
    <t>Ieejas lieveņu un pakāpienu remonts</t>
  </si>
  <si>
    <t>4.030</t>
  </si>
  <si>
    <t>Stiegru pretkorozijas pārklājums un remontjavu pielipšanas uzlabotājs</t>
  </si>
  <si>
    <t>4.031</t>
  </si>
  <si>
    <t>Neslīdošs polimēra-epoksīda segums āra kāpnēm 15 mm biezumā</t>
  </si>
  <si>
    <t>4.032</t>
  </si>
  <si>
    <t>Divkomponentu epoksīdsveķu bāzes krāsa, tonēta</t>
  </si>
  <si>
    <t>4.033</t>
  </si>
  <si>
    <t>Ieejas jumtiņu konstrukcijas attīrīšana un krāsošana</t>
  </si>
  <si>
    <t>4.034</t>
  </si>
  <si>
    <t>Jumtiņa skārda loksnes pieslēguma pie ārsienas montāža, b=0,3m</t>
  </si>
  <si>
    <t>4.035</t>
  </si>
  <si>
    <t>Jumtiņu ieseguma ieklāšana</t>
  </si>
  <si>
    <t>4.036</t>
  </si>
  <si>
    <t>Profilētās tērauda losnes</t>
  </si>
  <si>
    <t>4.037</t>
  </si>
  <si>
    <t xml:space="preserve">Montāžas elementi un stiprinājumi </t>
  </si>
  <si>
    <t>4.038</t>
  </si>
  <si>
    <t>Pārseguma špaktelēšana no apakšas (ieskaitot virsmas notīrīšanu) ieejas mezglos</t>
  </si>
  <si>
    <t>4.039</t>
  </si>
  <si>
    <t>Špakteļmasa āra darbiem</t>
  </si>
  <si>
    <t>4.040</t>
  </si>
  <si>
    <t>Ieejas mezglu pārsegumu gruntēšana, krāsošana 2x no apakšas</t>
  </si>
  <si>
    <t>4.041</t>
  </si>
  <si>
    <t>Grunts (pietonēta atbilstoši fas. Krāsai)</t>
  </si>
  <si>
    <t>4.042</t>
  </si>
  <si>
    <t>Krāsa fasādes uz silikāta bāzes</t>
  </si>
  <si>
    <t>4.043</t>
  </si>
  <si>
    <t>Ūdens teknes montāža ieejas jumtiņiem</t>
  </si>
  <si>
    <t>4.044</t>
  </si>
  <si>
    <t>Tekne 125mm, metāla karāsota (PURAL PE) komplektā ar galiem</t>
  </si>
  <si>
    <t>4.045</t>
  </si>
  <si>
    <t>Teknes stiprinājumi</t>
  </si>
  <si>
    <t>4.046</t>
  </si>
  <si>
    <t>Teknes āķis</t>
  </si>
  <si>
    <t>4.047</t>
  </si>
  <si>
    <t>Palīgmateriāli</t>
  </si>
  <si>
    <t>4.048</t>
  </si>
  <si>
    <t>Piltuves montāža</t>
  </si>
  <si>
    <t>4.049</t>
  </si>
  <si>
    <t xml:space="preserve">Piltuve  </t>
  </si>
  <si>
    <t>4.050</t>
  </si>
  <si>
    <t>Notekas montāža</t>
  </si>
  <si>
    <t>4.051</t>
  </si>
  <si>
    <t>Ūdens noteka metāla krāsota  (PURAL PE)</t>
  </si>
  <si>
    <t>4.052</t>
  </si>
  <si>
    <t>4.053</t>
  </si>
  <si>
    <t>4.054</t>
  </si>
  <si>
    <t>Notekas izvada montāža</t>
  </si>
  <si>
    <t>4.055</t>
  </si>
  <si>
    <t>4.056</t>
  </si>
  <si>
    <t>PĀRSEGUMU SILTINĀŠANA</t>
  </si>
  <si>
    <t>1. Pagraba siltināšana</t>
  </si>
  <si>
    <t>3.001</t>
  </si>
  <si>
    <t xml:space="preserve">Pagraba telpu sagatavošana siltināšanai </t>
  </si>
  <si>
    <t>3.002</t>
  </si>
  <si>
    <t>Pagraba griestu siltināšana ar akmens vati, b-100mm</t>
  </si>
  <si>
    <t>3.003</t>
  </si>
  <si>
    <t>Akmens vates lamellas Paroc CGL 20cy (0,037W/mK) ar  gruntkrāsa pārklājumu redzamaja puse vai ekvivalents, b=100mm</t>
  </si>
  <si>
    <t>3.004</t>
  </si>
  <si>
    <t xml:space="preserve">Dībeļi, naglasakmens vatei b-100 stiprināšanai </t>
  </si>
  <si>
    <t>3.005</t>
  </si>
  <si>
    <t xml:space="preserve">Līmjava  izolācijas plākšņu līmēšanai </t>
  </si>
  <si>
    <t>3.008</t>
  </si>
  <si>
    <t>Esošo apgaismojuma lampu un kabeļu instalācijas demontāža</t>
  </si>
  <si>
    <t>obj</t>
  </si>
  <si>
    <t>3.011</t>
  </si>
  <si>
    <t>Jaunu gaismekķu montēšana pie sienas (ekviv.i_Ligh WALL/CEILING OW-4031LBIP54</t>
  </si>
  <si>
    <t>2. Pārsegumas virs 5.stāva</t>
  </si>
  <si>
    <t>3.012</t>
  </si>
  <si>
    <t>Siltinātu, ugunsdrošu EI30 Bēniņu lūku  uzstādīšana pārsegumā</t>
  </si>
  <si>
    <t>3.013</t>
  </si>
  <si>
    <t>Palīgmateriāli lūkas un kārbas stiprināšanai</t>
  </si>
  <si>
    <t>3.014</t>
  </si>
  <si>
    <t>Esošā siltumizolācijas slāņa demontāža</t>
  </si>
  <si>
    <t>3.015</t>
  </si>
  <si>
    <t>Tvaika izolācijas ieklāšana</t>
  </si>
  <si>
    <t>3.016</t>
  </si>
  <si>
    <t>Beramās akmensvates λ≤ 0,041W/mK (PAROC BLT9) vai analogs ieklāšana bēniņu pārsegumam uz esošās izolācijas b-300mm</t>
  </si>
  <si>
    <t>3.017</t>
  </si>
  <si>
    <t>beramā vate</t>
  </si>
  <si>
    <t>3.018</t>
  </si>
  <si>
    <t>Beramās vates izlīdzināšana</t>
  </si>
  <si>
    <t>3.019</t>
  </si>
  <si>
    <t>Pretvēja izolācijas ieklāšana</t>
  </si>
  <si>
    <t>3.020</t>
  </si>
  <si>
    <t>Vēja izolācija (armēta, elpojoša beramās vates konstrukcijās)</t>
  </si>
  <si>
    <t>3.021</t>
  </si>
  <si>
    <t xml:space="preserve">Dēļu laipu montāža 1.20 m platumā </t>
  </si>
  <si>
    <t>3.022</t>
  </si>
  <si>
    <t>Imprignēta koka brusas 150 X 50 mm, L=1270 mm, solis 500 mm</t>
  </si>
  <si>
    <t>3.023</t>
  </si>
  <si>
    <t>Imprignēta koka dēļi b= 25 mm, 8 dēļi blakus</t>
  </si>
  <si>
    <t>3.024</t>
  </si>
  <si>
    <t>Montāžs palīgmateriāli (cinkoti leņķa savienotāji, kokskrūves u.c.)</t>
  </si>
  <si>
    <t xml:space="preserve"> 2-1</t>
  </si>
  <si>
    <t xml:space="preserve">SPECIALIZĒTIE DARBI- IEKŠĒJIE TĪKLI, SISTĒMAS </t>
  </si>
  <si>
    <t>VENTILĀCIJA</t>
  </si>
  <si>
    <t>SILTUMMEZGLS</t>
  </si>
  <si>
    <t xml:space="preserve"> 2-2</t>
  </si>
  <si>
    <t xml:space="preserve"> 2-3</t>
  </si>
  <si>
    <t>Jumta dzegas apšuvuma dēļu demontāža, b=0,5 m</t>
  </si>
  <si>
    <t>Lodžiju margu atjaunošana  -  metāla stipr. elementu krāsošana</t>
  </si>
  <si>
    <t>Jumta dzegas apšuvuma dēļu montāža, b=0,3m</t>
  </si>
  <si>
    <r>
      <t>Betona g</t>
    </r>
    <r>
      <rPr>
        <i/>
        <sz val="10"/>
        <rFont val="Arial"/>
        <family val="2"/>
        <charset val="186"/>
      </rPr>
      <t>rīda pandusam:</t>
    </r>
    <r>
      <rPr>
        <sz val="10"/>
        <rFont val="Arial"/>
        <family val="2"/>
        <charset val="186"/>
      </rPr>
      <t xml:space="preserve"> betons B30 (C 25/30) ar stiegrojumu (max slodze 100 kg/cm²) b-150 mm,  polietilēna plēve, dolomīta šķembas 80/90, kas ķīlētas un blietētas ar šķembām 0/40 b-120 mm, blīvējošas grants pabērums b-550 mm</t>
    </r>
  </si>
  <si>
    <t>Ieejas lieveņu atjaunošana</t>
  </si>
  <si>
    <t>KARSTAIS ŪDENS UN CIRKULĀCIJA</t>
  </si>
  <si>
    <t>APKURE</t>
  </si>
  <si>
    <t>Fasondaļas daudzslāņu caurules:līkumi,T- veidgabali;pāreji</t>
  </si>
  <si>
    <t>Stiprinājumi</t>
  </si>
  <si>
    <t>Sistēmas marķēšanas materiāli</t>
  </si>
  <si>
    <t>Esošā reģipša demontāža</t>
  </si>
  <si>
    <t>Balansēšanas vārsts, DN20 STAD</t>
  </si>
  <si>
    <t>Balansēšanas vārsts, DN15 STAD</t>
  </si>
  <si>
    <t>Ugunsdrošs blīvejums FS705</t>
  </si>
  <si>
    <t>Sienas apdares atjaunošana</t>
  </si>
  <si>
    <t>Termostatiskais vārsts</t>
  </si>
  <si>
    <t>Termostatiska galva radiatoriem</t>
  </si>
  <si>
    <t>Noslēgvārsts uz atpakaļgaitas</t>
  </si>
  <si>
    <t xml:space="preserve">Tukšošanas ventiļi ar uzgaļiem 15mm </t>
  </si>
  <si>
    <t>Reģipša atjaunošana (2 slāņi)</t>
  </si>
  <si>
    <t>Veco radiātoru demontāža un utilizēšana</t>
  </si>
  <si>
    <t>Daudzslāņu caurule, MLCP MLCP 16x2.0</t>
  </si>
  <si>
    <t>Daudzslāņu caurule, MLCP (stieņi) MLCP 16x2.0</t>
  </si>
  <si>
    <t>Daudzslāņu caurule, MLCP (stieņi) MLCP 20x2.25</t>
  </si>
  <si>
    <t>Daudzslāņu caurule, MLCP (stieņi) MLCP 25x2.5</t>
  </si>
  <si>
    <t>Daudzslāņu caurule, MLCP (stieņi) ar siltumizolāciju Paroc ALUCoat b=50mm MLCP 32x3.0</t>
  </si>
  <si>
    <t>Daudzslāņu caurule, MLCP (stieņi) ar siltumizolāciju Paroc ALUCoat b=50mm MLCP 40x4.0</t>
  </si>
  <si>
    <t>Daudzslāņu caurule, MLCP (stieņi) ar siltumizolāciju Paroc ALUCoat b=50mm MLCP 50x4.5</t>
  </si>
  <si>
    <t>Daudzslāņu caurule, MLCP (stieņi) ar siltumizolāciju Paroc ALUCoat b=50mm MLCP 63x6.0</t>
  </si>
  <si>
    <t>Daudzslāņu caurule, MLCP (stieņi) ar siltumizolāciju Paroc ALUCoat b=50mm MLCP 75x7.5</t>
  </si>
  <si>
    <t>Spiediena starpības regulētājs, DN20 STAP</t>
  </si>
  <si>
    <t>Spiediena starpības regulētājs, DN15 STAP</t>
  </si>
  <si>
    <t>Stāvvadu tukšošanas vārsti DN15</t>
  </si>
  <si>
    <r>
      <t>Ventil Compact</t>
    </r>
    <r>
      <rPr>
        <sz val="10"/>
        <rFont val="Arial"/>
        <family val="2"/>
        <charset val="186"/>
      </rPr>
      <t xml:space="preserve"> apkures radiators ar ar iebūvētu regulatoru atgaisotāju, noslēgtapām (krāsojums atbilstošs interjēram) pieslēgums no sienas CV22x900x1400</t>
    </r>
  </si>
  <si>
    <r>
      <t>Ventil Compact</t>
    </r>
    <r>
      <rPr>
        <sz val="10"/>
        <rFont val="Arial"/>
        <family val="2"/>
        <charset val="186"/>
      </rPr>
      <t xml:space="preserve"> apkures radiators ar ar iebūvētu regulatoru atgaisotāju, noslēgtapām (krāsojums atbilstošs interjeram) pieslēgums no sienas CV22x600x2300</t>
    </r>
  </si>
  <si>
    <r>
      <t>Ventil Compact</t>
    </r>
    <r>
      <rPr>
        <sz val="10"/>
        <rFont val="Arial"/>
        <family val="2"/>
        <charset val="186"/>
      </rPr>
      <t xml:space="preserve"> apkures radiators ar ar iebūvētu regulatoru atgaisotāju, noslēgtapām (krāsojums atbilstošs interjeram) pieslēgums no sienas CV22x600x1800</t>
    </r>
  </si>
  <si>
    <r>
      <t>Ventil Compact</t>
    </r>
    <r>
      <rPr>
        <sz val="10"/>
        <rFont val="Arial"/>
        <family val="2"/>
        <charset val="186"/>
      </rPr>
      <t xml:space="preserve"> apkures radiators ar ar iebūvētu regulatoru atgaisotāju, noslēgtapām (krāsojums atbilstošs interjēram)pieslēgums no sienas CV22x600x1600</t>
    </r>
  </si>
  <si>
    <r>
      <t>Ventil Compact</t>
    </r>
    <r>
      <rPr>
        <sz val="10"/>
        <rFont val="Arial"/>
        <family val="2"/>
        <charset val="186"/>
      </rPr>
      <t xml:space="preserve"> apkures radiators ar ar iebūvētu regulatoru atgaisotāju, noslēgtapām (krāsojums atbilstošs interjēram)pieslēgums no sienas CV22x600x1400</t>
    </r>
  </si>
  <si>
    <r>
      <t>Ventil Compact</t>
    </r>
    <r>
      <rPr>
        <sz val="10"/>
        <rFont val="Arial"/>
        <family val="2"/>
        <charset val="186"/>
      </rPr>
      <t xml:space="preserve"> apkures radiators ar ar iebūvētu regulatoru atgaisotāju, noslēgtapām (krāsojums atbilstošs interjēram)pieslēgums no sienas CV22x500x2600</t>
    </r>
  </si>
  <si>
    <r>
      <t>Ventil Compact</t>
    </r>
    <r>
      <rPr>
        <sz val="10"/>
        <rFont val="Arial"/>
        <family val="2"/>
        <charset val="186"/>
      </rPr>
      <t xml:space="preserve"> apkures radiators ar ar iebūvētu regulatoru atgaisotāju, noslēgtapām (krāsojums atbilstošs interjeram) pieslēgums no sienas CV22x500x2300</t>
    </r>
  </si>
  <si>
    <r>
      <t>Ventil Compact</t>
    </r>
    <r>
      <rPr>
        <sz val="10"/>
        <rFont val="Arial"/>
        <family val="2"/>
        <charset val="186"/>
      </rPr>
      <t xml:space="preserve"> apkures radiators ar ar iebūvētu regulatoru atgaisotāju, noslēgtapām (krāsojums atbilstošs interjēram) pieslēgums no sienas CV22x500x2000</t>
    </r>
  </si>
  <si>
    <r>
      <t>Ventil Compact</t>
    </r>
    <r>
      <rPr>
        <sz val="10"/>
        <rFont val="Arial"/>
        <family val="2"/>
        <charset val="186"/>
      </rPr>
      <t xml:space="preserve"> apkures radiators ar ar iebūvētu regulatoru atgaisotāju, noslēgtapām (krāsojums atbilstošs interjeram) pieslēgums no sienas CV22x500x1800</t>
    </r>
  </si>
  <si>
    <r>
      <t>Ventil Compact</t>
    </r>
    <r>
      <rPr>
        <sz val="10"/>
        <rFont val="Arial"/>
        <family val="2"/>
        <charset val="186"/>
      </rPr>
      <t xml:space="preserve"> apkures radiators ar ar iebūvētu regulatoru atgaisotāju, noslēgtapām (krāsojums atbilstošs interjeram) pieslēgums no sienas CV22x500x1600</t>
    </r>
  </si>
  <si>
    <r>
      <t>Ventil Compact</t>
    </r>
    <r>
      <rPr>
        <sz val="10"/>
        <rFont val="Arial"/>
        <family val="2"/>
        <charset val="186"/>
      </rPr>
      <t xml:space="preserve"> apkures radiators ar ar iebūvētu regulatoru atgaisotāju, noslēgtapām (krāsojums atbilstošs interjeram) pieslēgums no sienas CV22x500x1400</t>
    </r>
  </si>
  <si>
    <r>
      <t>Ventil Compact</t>
    </r>
    <r>
      <rPr>
        <sz val="10"/>
        <rFont val="Arial"/>
        <family val="2"/>
        <charset val="186"/>
      </rPr>
      <t xml:space="preserve"> apkures radiators ar ar iebūvētu regulatoru atgaisotāju, noslēgtapām (krāsojums atbilstošs interjēram)pieslēgums no sanas</t>
    </r>
  </si>
  <si>
    <t>Elektroinstolācija no pults līdz ventilācijas iekartām</t>
  </si>
  <si>
    <t>Caurumu urbšana ārsienās ventilācijas agregātu uzstādīšanai un dekoratīva aizdare no telpu iekšpuses</t>
  </si>
  <si>
    <t>Esošās dabīgās ventilācijas sistēmas tīrīšana un akta sastādīšana</t>
  </si>
  <si>
    <t>Ventilācijas iekārta ar iebūvētu gaisa plūsmas un siltuma rekuperācijas kodolu, koplektā ar restēm Quantum HR 150</t>
  </si>
  <si>
    <t>Vadības pults CTRL-S</t>
  </si>
  <si>
    <t>Plūsmas mērītājs V40</t>
  </si>
  <si>
    <t xml:space="preserve">Aukstā ūdens skaitītājs Qn=3,5m3/h 30C, DN20 MBUS moduli pieslēgšanai attālinātai nolasīšanai </t>
  </si>
  <si>
    <t xml:space="preserve">Piebarošanas ūdens skaitītājs C klase 1/2" Qn=1.5m3/h 90C, DN20 ar MBUS moduli pieslēgšanai attālinātai nolasīšanai </t>
  </si>
  <si>
    <t>Drošības vārsts 10bar, DN20</t>
  </si>
  <si>
    <t>Drošības vārsts 6bar, DN15</t>
  </si>
  <si>
    <t>Drošības vārsts 4bar, DN15</t>
  </si>
  <si>
    <t>Filtrs, DN20</t>
  </si>
  <si>
    <t>Filtrs, DN32</t>
  </si>
  <si>
    <t>Filtrs, DN40</t>
  </si>
  <si>
    <t>Filtrs, DN65</t>
  </si>
  <si>
    <t>Vienvirziena vārsts, DN20</t>
  </si>
  <si>
    <t>Vienvirziena vārsts, DN32</t>
  </si>
  <si>
    <t>Vienvirziena vārsts, DN40</t>
  </si>
  <si>
    <t>Lodveida ventilis izlaidei un atgaisošanai, DN15</t>
  </si>
  <si>
    <t>Drenāžas ventīļi, DN20</t>
  </si>
  <si>
    <t>Lodveida ventilis, DN20</t>
  </si>
  <si>
    <t>Lodveida ventilis, DN25</t>
  </si>
  <si>
    <t>Lodveida ventilis, DN32</t>
  </si>
  <si>
    <t>Lodveida ventilis, DN40</t>
  </si>
  <si>
    <t>Lodveida ventilis, DN50</t>
  </si>
  <si>
    <t>Lodveida ventilis, DN65</t>
  </si>
  <si>
    <t>Manometrs (verificēts)</t>
  </si>
  <si>
    <t>Manometra krāns</t>
  </si>
  <si>
    <t xml:space="preserve">Vara impulsa caurule manometram </t>
  </si>
  <si>
    <t>Termometrs</t>
  </si>
  <si>
    <t>Automātisks atgaisotājs</t>
  </si>
  <si>
    <t>Izolācijas montāžas palīgmateriāli</t>
  </si>
  <si>
    <t>Cauruļu veidgabali, stiprinājumi, saskrūves u.c. palīgmateriāli</t>
  </si>
  <si>
    <t>Marķēšanas materiāli</t>
  </si>
  <si>
    <t>Siltummezgla tehniskās dokumentācijas izvietošana</t>
  </si>
  <si>
    <t>Tērauda cauruļu gruntēšana 2 kārtās</t>
  </si>
  <si>
    <t>Cauruļvadu hidrauliskā pārbaude</t>
  </si>
  <si>
    <t>Sistēmas ieregulēšanas un balansēšanas darbi</t>
  </si>
  <si>
    <t>Elektromontāžas darbi siltummezgla iekārtu pieslēgšanai</t>
  </si>
  <si>
    <t>Blīvējuma materiāli, silikons</t>
  </si>
  <si>
    <t>Montāžas komplekts, palīmateriāli</t>
  </si>
  <si>
    <t>Esošās apkures sistēmas demontāža un utilizēšana</t>
  </si>
  <si>
    <t>1</t>
  </si>
  <si>
    <t>K.ūdens siltummainis Q=147kW DANFOSS 147kW</t>
  </si>
  <si>
    <t>Apkures siltummainis  Q=169kW DANFOSS 169kW</t>
  </si>
  <si>
    <t>Karstā ūdens cirkulācijas sūknis  ar el.vadību CME5-4</t>
  </si>
  <si>
    <t>Apkures sistēmas cirkulācijas sūknis  ar el. Vadību MAGNA 3 40-80F</t>
  </si>
  <si>
    <t>Siltuma skaitītājs ar ultraskaņas plūsmas devēju Qn=10 DN40,  ar MBUS moduli pieslēgšanai attālinātai nolasīšanai  Sharky 775, Qn=10m3/h</t>
  </si>
  <si>
    <t>Ūdens temperatūras sensors Pt 500</t>
  </si>
  <si>
    <t>Dif.spiediena kontrole DANFOSS komplektā ar impulsa caurulītēm AVP50-KVS24,4</t>
  </si>
  <si>
    <t>Vadības bloks ar programmas karti ECL 310</t>
  </si>
  <si>
    <t>Ārgaisa temperatūras sensors ESMT</t>
  </si>
  <si>
    <t>Ūdens temperatūras sensors ESMU</t>
  </si>
  <si>
    <t>Regulēšanas vārsts Kvs=10, DN25 VRG3-25</t>
  </si>
  <si>
    <t>Regulēšanas vārsts Kvs=16, DN32 VRG2-32</t>
  </si>
  <si>
    <t>Vārsta izpildmehānisms 7,5s/mm, 500N AMV 435</t>
  </si>
  <si>
    <t>Izplešanās tvertne  V=120L, 6bar V-120litri</t>
  </si>
  <si>
    <t>Izplešanās tvertne V=150L, 6bar V-150litri</t>
  </si>
  <si>
    <t>Ultraskaņas siltuma skaitītājs Danfoss ar procesoru ar M-BUS moduli pieslēgšanai attālinātai nolasīšanai  DN50 Qn15</t>
  </si>
  <si>
    <t>Lodveida ventilis, DN15 PN16</t>
  </si>
  <si>
    <t>Cietā vara caurule ar akmensvates izolāciju KLAM-40mm Ø22*1,0</t>
  </si>
  <si>
    <t>Cietā vara caurule ar akmensvates izolāciju KLAM-40mm Ø28*1,0</t>
  </si>
  <si>
    <t>Cietā vara caurule ar akmensvates izolāciju KLAM-40mm Ø35*1,5</t>
  </si>
  <si>
    <t>Tērauda caurule DN 20 - ∅ 26.9x2.8</t>
  </si>
  <si>
    <t>Tērauda caurule DN 25 - ∅ 33.7x3.2</t>
  </si>
  <si>
    <t>Tērauda caurule DN 32- ∅ 42.3x3.2</t>
  </si>
  <si>
    <t>Tērauda caurule DN 40- ∅ 48.3x3.5</t>
  </si>
  <si>
    <t>Tērauda caurule DN 50- ∅ 42.3x3.2</t>
  </si>
  <si>
    <t>Tērauda caurule DN 65- ∅ 48.3x3.5</t>
  </si>
  <si>
    <t>Isover minirālvates siltumizolācijas čaula b=40mm, DN20 U Protect 1000s ALU</t>
  </si>
  <si>
    <t>Isover minirālvates siltumizolācijas čaula b=40mm, DN25 U Protect 1000s ALU</t>
  </si>
  <si>
    <t>Isover minirālvates siltumizolācijas čaula b=40mm, DN32 U Protect 1000s ALU</t>
  </si>
  <si>
    <t>Isover minirālvates siltumizolācijas čaula b=40mm, DN40 U Protect 1000s ALU</t>
  </si>
  <si>
    <t>Isover minirālvates siltumizolācijas čaula b=40mm, DN50 U Protect 1000s ALU</t>
  </si>
  <si>
    <t>Isover minirālvates siltumizolācijas čaula b=40mm, DN65 U Protect 1000s ALU</t>
  </si>
  <si>
    <t>Trases nospraušana</t>
  </si>
  <si>
    <t>Tranšejas rakšana, aizbēršana ar blietēšanu</t>
  </si>
  <si>
    <t>Apaļstieples montāža uz jumta, ieskaitot visus nepieciešamos darbus un materiālus</t>
  </si>
  <si>
    <t>Alumīnija apaļstieple puscieta Al Ø8</t>
  </si>
  <si>
    <t>Stieples savienojums, multiklemme Ø8-10</t>
  </si>
  <si>
    <t>gab.</t>
  </si>
  <si>
    <t>Pieslēgumspaile ūdens notekai Ø8-10</t>
  </si>
  <si>
    <t>Stieples turētājs uz jumta Ø8-10</t>
  </si>
  <si>
    <t>Zibensuztvērējstieņa montāža</t>
  </si>
  <si>
    <t>Uztvērējstieņa tūrētājs uz jumta</t>
  </si>
  <si>
    <t>Savienojuma klemme Ø8-16</t>
  </si>
  <si>
    <t>Lokana savienojuma montāža</t>
  </si>
  <si>
    <t>Lokanais savienojums Al</t>
  </si>
  <si>
    <t>Apaļstieples montāža pie sienas, ieskaitot visus nepieciešamos darbus un materiālus</t>
  </si>
  <si>
    <t>Stieples turētājs pie sienas, pelēks Ø8</t>
  </si>
  <si>
    <t>Mērījumu, savienojuma klemme Ø8-10</t>
  </si>
  <si>
    <t>Izolēts zemējuma izvads Ø10 L=1500</t>
  </si>
  <si>
    <t>Pieslēgumspaile pie zem. stieņa 30x3,5/Ø20</t>
  </si>
  <si>
    <t>Zemējuma kontūra izbūve, ieskaitot visus nepieciešamos darbus un materiālus</t>
  </si>
  <si>
    <t>Cinkota tērauda plakandzelzs lenta Z300 30x3,5</t>
  </si>
  <si>
    <t>Krusta savienojuma klemme 30/30</t>
  </si>
  <si>
    <t>Plakandzelzs stiprinājums pie sienas M8</t>
  </si>
  <si>
    <t>Zemējuma elektroda iedzīšana zemē, ieskaitot visus nepieciešamos darbus un materiālus</t>
  </si>
  <si>
    <t>k-ts.</t>
  </si>
  <si>
    <t>Zemējuma elektroda spice, tips A Ø20</t>
  </si>
  <si>
    <t>Zemējuma elektrods, tips AØ20/1500</t>
  </si>
  <si>
    <t>Antikorozījas lentas uzklāšana, ieskaitot visus nepieciešamos darbus un materiālus</t>
  </si>
  <si>
    <t xml:space="preserve">Pretkorozījas lenta, abpusēji lipīga 50mm </t>
  </si>
  <si>
    <t>Termonosēdošas caurules montāža, ieskaitot visus nepieciešamos darbus un materiālus</t>
  </si>
  <si>
    <t xml:space="preserve">Termonosēdoša caurule 30x3,50 </t>
  </si>
  <si>
    <t>Poteinciālu izlīdzināšanas kopnes montāža, ieskaitot visus nepieciešamos darbus un materiālus</t>
  </si>
  <si>
    <t>Potenciālu izlīdzināšanas kopne</t>
  </si>
  <si>
    <t>Kontrolmērijumu veikšana</t>
  </si>
  <si>
    <t>Brīdīnājuma plāksnes ar stiprinājumiem, montāža</t>
  </si>
  <si>
    <t>Zemes atjaunošana (h=200mm), apkārtnes sakopšana</t>
  </si>
  <si>
    <t>Būvgružu savakšana</t>
  </si>
  <si>
    <t>Rakšanas atļaujas saņemšana konkrēts objekts</t>
  </si>
  <si>
    <t>Nodošanas dokumentācija</t>
  </si>
  <si>
    <r>
      <t>Zibens uztvērējstienis Al</t>
    </r>
    <r>
      <rPr>
        <sz val="10"/>
        <rFont val="Arial"/>
        <family val="2"/>
        <charset val="186"/>
      </rPr>
      <t>Ø</t>
    </r>
    <r>
      <rPr>
        <i/>
        <sz val="10"/>
        <rFont val="Arial"/>
        <family val="2"/>
        <charset val="186"/>
      </rPr>
      <t xml:space="preserve">16 h=2000  </t>
    </r>
  </si>
  <si>
    <r>
      <t>Zibens uztvērējstienis Al</t>
    </r>
    <r>
      <rPr>
        <sz val="10"/>
        <rFont val="Arial"/>
        <family val="2"/>
        <charset val="186"/>
      </rPr>
      <t>Ø</t>
    </r>
    <r>
      <rPr>
        <i/>
        <sz val="10"/>
        <rFont val="Arial"/>
        <family val="2"/>
        <charset val="186"/>
      </rPr>
      <t xml:space="preserve">16 h=1500  </t>
    </r>
  </si>
  <si>
    <t>Daudzslāņu caurule, MLC (štangas) MLC 20x2.25</t>
  </si>
  <si>
    <t>Daudzslāņu caurule, MLC (štangas) MLC 25x2.5</t>
  </si>
  <si>
    <t>Daudzslāņu caurule, MLC (štangas) MLC 32x3.0</t>
  </si>
  <si>
    <t>Daudzslāņu caurule, MLC (štangas) MLC 40x4.0</t>
  </si>
  <si>
    <t>Daudzslāņu caurule, MLC (štangas) MLC 50x4.5</t>
  </si>
  <si>
    <t>Kaučuka izolācija, b=13 ST</t>
  </si>
  <si>
    <t>Izolācija, b=30mm AluCoat</t>
  </si>
  <si>
    <t>Lodveida vārsts</t>
  </si>
  <si>
    <t>Atgaisošanas ventiļi 15 mm</t>
  </si>
  <si>
    <t xml:space="preserve">Tukšošanas ventiļi ar uzgali 15mm </t>
  </si>
  <si>
    <t>Reģipša atjaunošana (mitrumizturīgs, 2 slāņi)</t>
  </si>
  <si>
    <t>Flīzes atjaunošana</t>
  </si>
  <si>
    <t>ZIBENSAIZSARDZĪBA</t>
  </si>
  <si>
    <t xml:space="preserve"> 2-4</t>
  </si>
  <si>
    <t>Logu bloku  uzstādīšana</t>
  </si>
  <si>
    <t>Vidzemes Augstskolas studentu dienesta viesnīca Ausekļa ielā 25A, Valmierā</t>
  </si>
  <si>
    <t>I.pielikums atklāta konkursa Nr. ViA 2018/7-10/03-ERAF nolikumam</t>
  </si>
  <si>
    <t xml:space="preserve">Energoefektivitātes paaugstināšana Vidzemes </t>
  </si>
  <si>
    <t>ViA  2018/7-10/03-ERAF</t>
  </si>
  <si>
    <t>Augstskolas studentu dienesta viesnīcai Ausekļa ielā 25A, Valmierā</t>
  </si>
  <si>
    <t>Pasūtījuma Nr. ViA 2018/7-10/03-ERAF</t>
  </si>
  <si>
    <t>Pasūtījuma Nr.ViA 2018/7-10/03-ERAF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</si>
</sst>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29" x14ac:knownFonts="1">
    <font>
      <sz val="10"/>
      <name val="Arial"/>
      <charset val="186"/>
    </font>
    <font>
      <sz val="8"/>
      <name val="Arial"/>
      <family val="2"/>
      <charset val="186"/>
    </font>
    <font>
      <sz val="10"/>
      <name val="Arial"/>
      <family val="2"/>
    </font>
    <font>
      <sz val="11"/>
      <name val="Arial"/>
      <family val="2"/>
    </font>
    <font>
      <b/>
      <sz val="10"/>
      <name val="Arial"/>
      <family val="2"/>
    </font>
    <font>
      <b/>
      <sz val="11"/>
      <name val="Arial"/>
      <family val="2"/>
    </font>
    <font>
      <u/>
      <sz val="10"/>
      <name val="Arial"/>
      <family val="2"/>
    </font>
    <font>
      <b/>
      <u/>
      <sz val="10"/>
      <name val="Arial"/>
      <family val="2"/>
    </font>
    <font>
      <i/>
      <sz val="10"/>
      <name val="Arial"/>
      <family val="2"/>
      <charset val="186"/>
    </font>
    <font>
      <b/>
      <sz val="10"/>
      <name val="Arial"/>
      <family val="2"/>
      <charset val="186"/>
    </font>
    <font>
      <b/>
      <sz val="11"/>
      <name val="Arial"/>
      <family val="2"/>
      <charset val="186"/>
    </font>
    <font>
      <i/>
      <sz val="11"/>
      <name val="Arial"/>
      <family val="2"/>
      <charset val="186"/>
    </font>
    <font>
      <sz val="10"/>
      <name val="Arial"/>
      <family val="2"/>
      <charset val="186"/>
    </font>
    <font>
      <b/>
      <i/>
      <sz val="9"/>
      <name val="Arial"/>
      <family val="2"/>
      <charset val="186"/>
    </font>
    <font>
      <sz val="10"/>
      <color theme="1"/>
      <name val="Arial"/>
      <family val="2"/>
      <charset val="186"/>
    </font>
    <font>
      <vertAlign val="superscript"/>
      <sz val="10"/>
      <name val="Arial"/>
      <family val="2"/>
      <charset val="186"/>
    </font>
    <font>
      <sz val="11"/>
      <color indexed="8"/>
      <name val="Calibri"/>
      <family val="2"/>
      <charset val="186"/>
    </font>
    <font>
      <sz val="10"/>
      <name val="Helv"/>
    </font>
    <font>
      <sz val="10"/>
      <name val="Calibri"/>
      <family val="2"/>
      <charset val="186"/>
    </font>
    <font>
      <sz val="11"/>
      <name val="Arial"/>
      <family val="2"/>
      <charset val="186"/>
    </font>
    <font>
      <sz val="10"/>
      <color indexed="8"/>
      <name val="Arial"/>
      <family val="2"/>
      <charset val="186"/>
    </font>
    <font>
      <b/>
      <sz val="11"/>
      <color rgb="FFFF0000"/>
      <name val="Arial"/>
      <family val="2"/>
      <charset val="186"/>
    </font>
    <font>
      <i/>
      <sz val="10"/>
      <name val="Arial"/>
      <family val="2"/>
      <charset val="204"/>
    </font>
    <font>
      <i/>
      <sz val="10"/>
      <name val="Symbol"/>
      <family val="1"/>
      <charset val="2"/>
    </font>
    <font>
      <i/>
      <sz val="10"/>
      <name val="Calibri"/>
      <family val="2"/>
      <charset val="186"/>
    </font>
    <font>
      <sz val="11"/>
      <color rgb="FFFF0000"/>
      <name val="Arial"/>
      <family val="2"/>
      <charset val="186"/>
    </font>
    <font>
      <sz val="10"/>
      <name val="Arial Narrow"/>
      <family val="2"/>
      <charset val="186"/>
    </font>
    <font>
      <sz val="10"/>
      <name val="Tahoma"/>
      <family val="2"/>
      <charset val="186"/>
    </font>
    <font>
      <sz val="9"/>
      <name val="Arial"/>
      <family val="2"/>
    </font>
  </fonts>
  <fills count="3">
    <fill>
      <patternFill patternType="none"/>
    </fill>
    <fill>
      <patternFill patternType="gray125"/>
    </fill>
    <fill>
      <patternFill patternType="solid">
        <fgColor indexed="9"/>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top style="hair">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style="hair">
        <color indexed="64"/>
      </top>
      <bottom/>
      <diagonal/>
    </border>
    <border>
      <left style="thin">
        <color indexed="64"/>
      </left>
      <right style="thin">
        <color indexed="64"/>
      </right>
      <top/>
      <bottom/>
      <diagonal/>
    </border>
    <border>
      <left/>
      <right style="thin">
        <color indexed="64"/>
      </right>
      <top style="hair">
        <color indexed="64"/>
      </top>
      <bottom style="hair">
        <color indexed="64"/>
      </bottom>
      <diagonal/>
    </border>
    <border>
      <left style="thin">
        <color indexed="64"/>
      </left>
      <right/>
      <top style="hair">
        <color indexed="64"/>
      </top>
      <bottom/>
      <diagonal/>
    </border>
    <border>
      <left/>
      <right/>
      <top/>
      <bottom style="thin">
        <color indexed="64"/>
      </bottom>
      <diagonal/>
    </border>
    <border>
      <left style="thin">
        <color indexed="64"/>
      </left>
      <right style="thin">
        <color indexed="64"/>
      </right>
      <top style="hair">
        <color indexed="8"/>
      </top>
      <bottom style="hair">
        <color indexed="8"/>
      </bottom>
      <diagonal/>
    </border>
    <border>
      <left style="thin">
        <color indexed="64"/>
      </left>
      <right style="thin">
        <color indexed="64"/>
      </right>
      <top style="hair">
        <color indexed="8"/>
      </top>
      <bottom style="hair">
        <color indexed="64"/>
      </bottom>
      <diagonal/>
    </border>
  </borders>
  <cellStyleXfs count="5">
    <xf numFmtId="0" fontId="0" fillId="0" borderId="0"/>
    <xf numFmtId="0" fontId="12" fillId="0" borderId="0"/>
    <xf numFmtId="0" fontId="12" fillId="0" borderId="0"/>
    <xf numFmtId="0" fontId="17" fillId="0" borderId="0"/>
    <xf numFmtId="0" fontId="17" fillId="0" borderId="0"/>
  </cellStyleXfs>
  <cellXfs count="258">
    <xf numFmtId="0" fontId="0" fillId="0" borderId="0" xfId="0"/>
    <xf numFmtId="0" fontId="2" fillId="0" borderId="0" xfId="0" applyFont="1" applyAlignment="1">
      <alignment horizontal="center" vertical="top" wrapText="1"/>
    </xf>
    <xf numFmtId="0" fontId="2" fillId="0" borderId="0" xfId="0" applyFont="1" applyAlignment="1">
      <alignment vertical="top" wrapText="1"/>
    </xf>
    <xf numFmtId="0" fontId="2" fillId="0" borderId="0" xfId="0" applyFont="1" applyAlignment="1">
      <alignment horizontal="center" vertical="top"/>
    </xf>
    <xf numFmtId="0" fontId="2" fillId="0" borderId="0" xfId="0" applyFont="1" applyAlignment="1">
      <alignment vertical="top"/>
    </xf>
    <xf numFmtId="2" fontId="2" fillId="0" borderId="0" xfId="0" applyNumberFormat="1" applyFont="1" applyAlignment="1">
      <alignment vertical="top"/>
    </xf>
    <xf numFmtId="0" fontId="2" fillId="0" borderId="0" xfId="0" applyFont="1"/>
    <xf numFmtId="0" fontId="2" fillId="0" borderId="0" xfId="0" applyFont="1" applyBorder="1" applyAlignment="1">
      <alignment vertical="center"/>
    </xf>
    <xf numFmtId="0" fontId="3" fillId="0" borderId="0" xfId="0" applyFont="1" applyAlignment="1">
      <alignment horizontal="left" vertical="top"/>
    </xf>
    <xf numFmtId="0" fontId="2" fillId="0" borderId="2" xfId="0" applyFont="1" applyBorder="1" applyAlignment="1">
      <alignment horizontal="center" vertical="top"/>
    </xf>
    <xf numFmtId="0" fontId="2" fillId="0" borderId="3" xfId="0" applyFont="1" applyBorder="1" applyAlignment="1">
      <alignment horizontal="center" vertical="top" wrapText="1"/>
    </xf>
    <xf numFmtId="0" fontId="2" fillId="0" borderId="2" xfId="0" applyFont="1" applyBorder="1" applyAlignment="1">
      <alignment vertical="top" wrapText="1"/>
    </xf>
    <xf numFmtId="2" fontId="2" fillId="0" borderId="0" xfId="0" applyNumberFormat="1" applyFont="1" applyAlignment="1">
      <alignment horizontal="right" vertical="top"/>
    </xf>
    <xf numFmtId="0" fontId="2" fillId="0" borderId="4" xfId="0" applyFont="1" applyBorder="1" applyAlignment="1">
      <alignment horizontal="center" vertical="top"/>
    </xf>
    <xf numFmtId="0" fontId="2" fillId="0" borderId="5" xfId="0" applyFont="1" applyBorder="1" applyAlignment="1">
      <alignment horizontal="center" vertical="top"/>
    </xf>
    <xf numFmtId="0" fontId="2" fillId="0" borderId="8" xfId="0" applyFont="1" applyBorder="1" applyAlignment="1">
      <alignment horizontal="center" vertical="top"/>
    </xf>
    <xf numFmtId="0" fontId="2" fillId="0" borderId="9" xfId="0" applyFont="1" applyBorder="1" applyAlignment="1">
      <alignment horizontal="center" vertical="top"/>
    </xf>
    <xf numFmtId="0" fontId="2" fillId="0" borderId="10" xfId="0" applyFont="1" applyBorder="1" applyAlignment="1">
      <alignment horizontal="center" vertical="top" wrapText="1"/>
    </xf>
    <xf numFmtId="0" fontId="4" fillId="0" borderId="5" xfId="0" applyFont="1" applyBorder="1" applyAlignment="1">
      <alignment horizontal="right" vertical="top" wrapText="1"/>
    </xf>
    <xf numFmtId="0" fontId="4" fillId="0" borderId="9" xfId="0" applyFont="1" applyBorder="1" applyAlignment="1">
      <alignment horizontal="right" vertical="top" wrapText="1"/>
    </xf>
    <xf numFmtId="0" fontId="2" fillId="0" borderId="12" xfId="0" applyFont="1" applyBorder="1" applyAlignment="1">
      <alignment horizontal="center" vertical="top"/>
    </xf>
    <xf numFmtId="0" fontId="2" fillId="0" borderId="11" xfId="0" applyFont="1" applyBorder="1" applyAlignment="1">
      <alignment horizontal="center" vertical="top"/>
    </xf>
    <xf numFmtId="0" fontId="2" fillId="0" borderId="13" xfId="0" applyFont="1" applyBorder="1" applyAlignment="1">
      <alignment horizontal="center" vertical="top"/>
    </xf>
    <xf numFmtId="0" fontId="2" fillId="0" borderId="14" xfId="0" applyFont="1" applyBorder="1" applyAlignment="1">
      <alignment horizontal="center" vertical="top" wrapText="1"/>
    </xf>
    <xf numFmtId="0" fontId="2" fillId="0" borderId="11" xfId="0" applyFont="1" applyBorder="1" applyAlignment="1">
      <alignment vertical="top" wrapText="1"/>
    </xf>
    <xf numFmtId="0" fontId="2" fillId="0" borderId="11" xfId="0" applyFont="1" applyBorder="1" applyAlignment="1">
      <alignment vertical="top"/>
    </xf>
    <xf numFmtId="2" fontId="2" fillId="0" borderId="12" xfId="0" applyNumberFormat="1" applyFont="1" applyBorder="1" applyAlignment="1">
      <alignment vertical="top"/>
    </xf>
    <xf numFmtId="2" fontId="2" fillId="0" borderId="11" xfId="0" applyNumberFormat="1" applyFont="1" applyBorder="1" applyAlignment="1">
      <alignment vertical="top"/>
    </xf>
    <xf numFmtId="0" fontId="4" fillId="0" borderId="0" xfId="0" applyFont="1"/>
    <xf numFmtId="0" fontId="4" fillId="0" borderId="9" xfId="0" applyFont="1" applyBorder="1" applyAlignment="1">
      <alignment horizontal="center" vertical="top"/>
    </xf>
    <xf numFmtId="0" fontId="4" fillId="0" borderId="14" xfId="0" applyFont="1" applyBorder="1" applyAlignment="1">
      <alignment vertical="top" wrapText="1"/>
    </xf>
    <xf numFmtId="0" fontId="2" fillId="0" borderId="0" xfId="0" applyFont="1" applyAlignment="1">
      <alignment horizontal="left" vertical="top" wrapText="1"/>
    </xf>
    <xf numFmtId="0" fontId="2" fillId="0" borderId="0" xfId="0" applyFont="1" applyAlignment="1">
      <alignment horizontal="left" vertical="top"/>
    </xf>
    <xf numFmtId="0" fontId="2" fillId="0" borderId="0" xfId="0" applyFont="1" applyBorder="1" applyAlignment="1">
      <alignment horizontal="center" vertical="top"/>
    </xf>
    <xf numFmtId="0" fontId="3" fillId="2" borderId="0" xfId="0" applyFont="1" applyFill="1" applyAlignment="1">
      <alignment horizontal="left" vertical="top"/>
    </xf>
    <xf numFmtId="0" fontId="2" fillId="2" borderId="0" xfId="0" applyFont="1" applyFill="1" applyAlignment="1">
      <alignment horizontal="center" vertical="top" wrapText="1"/>
    </xf>
    <xf numFmtId="0" fontId="2" fillId="2" borderId="0" xfId="0" applyFont="1" applyFill="1" applyAlignment="1">
      <alignment horizontal="center" vertical="top"/>
    </xf>
    <xf numFmtId="0" fontId="2" fillId="2" borderId="0" xfId="0" applyFont="1" applyFill="1" applyAlignment="1">
      <alignment vertical="top"/>
    </xf>
    <xf numFmtId="2" fontId="2" fillId="2" borderId="0" xfId="0" applyNumberFormat="1" applyFont="1" applyFill="1" applyAlignment="1">
      <alignment vertical="top"/>
    </xf>
    <xf numFmtId="0" fontId="2" fillId="2" borderId="0" xfId="0" applyFont="1" applyFill="1"/>
    <xf numFmtId="17" fontId="4" fillId="2" borderId="0" xfId="0" applyNumberFormat="1" applyFont="1" applyFill="1" applyAlignment="1">
      <alignment horizontal="left" vertical="top"/>
    </xf>
    <xf numFmtId="0" fontId="2" fillId="2" borderId="0" xfId="0" applyFont="1" applyFill="1" applyAlignment="1">
      <alignment vertical="top" wrapText="1"/>
    </xf>
    <xf numFmtId="2" fontId="3" fillId="2" borderId="0" xfId="0" applyNumberFormat="1" applyFont="1" applyFill="1" applyAlignment="1">
      <alignment horizontal="right" vertical="top"/>
    </xf>
    <xf numFmtId="2" fontId="4" fillId="0" borderId="0" xfId="0" applyNumberFormat="1" applyFont="1" applyBorder="1" applyAlignment="1">
      <alignment vertical="top"/>
    </xf>
    <xf numFmtId="2" fontId="4" fillId="0" borderId="0" xfId="0" applyNumberFormat="1" applyFont="1" applyBorder="1"/>
    <xf numFmtId="2" fontId="6" fillId="0" borderId="0" xfId="0" applyNumberFormat="1" applyFont="1" applyAlignment="1">
      <alignment vertical="top"/>
    </xf>
    <xf numFmtId="0" fontId="2" fillId="0" borderId="0" xfId="0" applyFont="1" applyFill="1" applyAlignment="1">
      <alignment horizontal="center" vertical="top" wrapText="1"/>
    </xf>
    <xf numFmtId="0" fontId="5" fillId="0" borderId="0" xfId="0" applyFont="1" applyFill="1" applyAlignment="1">
      <alignment vertical="top"/>
    </xf>
    <xf numFmtId="17" fontId="4" fillId="0" borderId="0" xfId="0" applyNumberFormat="1" applyFont="1" applyFill="1" applyAlignment="1">
      <alignment horizontal="left" vertical="top"/>
    </xf>
    <xf numFmtId="0" fontId="4" fillId="0" borderId="0" xfId="0" applyFont="1" applyBorder="1" applyAlignment="1">
      <alignment horizontal="right" vertical="top" wrapText="1"/>
    </xf>
    <xf numFmtId="0" fontId="2" fillId="0" borderId="0" xfId="0" applyFont="1" applyBorder="1" applyAlignment="1">
      <alignment vertical="top" wrapText="1"/>
    </xf>
    <xf numFmtId="0" fontId="2" fillId="0" borderId="0" xfId="0" applyFont="1" applyFill="1" applyAlignment="1">
      <alignment vertical="center"/>
    </xf>
    <xf numFmtId="0" fontId="3" fillId="0" borderId="0" xfId="0" applyFont="1" applyFill="1" applyAlignment="1">
      <alignment vertical="top"/>
    </xf>
    <xf numFmtId="2" fontId="2" fillId="0" borderId="0" xfId="0" applyNumberFormat="1" applyFont="1" applyFill="1" applyAlignment="1">
      <alignment vertical="top" wrapText="1"/>
    </xf>
    <xf numFmtId="0" fontId="2" fillId="0" borderId="12" xfId="0" applyFont="1" applyBorder="1" applyAlignment="1">
      <alignment horizontal="left" vertical="top" wrapText="1"/>
    </xf>
    <xf numFmtId="0" fontId="2" fillId="0" borderId="6" xfId="0" applyFont="1" applyBorder="1" applyAlignment="1">
      <alignment horizontal="left" vertical="top" wrapText="1"/>
    </xf>
    <xf numFmtId="4" fontId="2" fillId="0" borderId="0" xfId="0" applyNumberFormat="1" applyFont="1"/>
    <xf numFmtId="4" fontId="2" fillId="0" borderId="9" xfId="0" applyNumberFormat="1" applyFont="1" applyBorder="1" applyAlignment="1">
      <alignment horizontal="right" vertical="top" wrapText="1"/>
    </xf>
    <xf numFmtId="4" fontId="2" fillId="0" borderId="14" xfId="0" applyNumberFormat="1" applyFont="1" applyBorder="1" applyAlignment="1">
      <alignment horizontal="right" vertical="top"/>
    </xf>
    <xf numFmtId="4" fontId="2" fillId="0" borderId="9" xfId="0" applyNumberFormat="1" applyFont="1" applyBorder="1" applyAlignment="1">
      <alignment horizontal="right" vertical="top"/>
    </xf>
    <xf numFmtId="4" fontId="2" fillId="0" borderId="9" xfId="0" applyNumberFormat="1" applyFont="1" applyBorder="1" applyAlignment="1">
      <alignment vertical="top"/>
    </xf>
    <xf numFmtId="4" fontId="2" fillId="0" borderId="0" xfId="0" applyNumberFormat="1" applyFont="1" applyAlignment="1">
      <alignment horizontal="center" vertical="top"/>
    </xf>
    <xf numFmtId="4" fontId="2" fillId="0" borderId="0" xfId="0" applyNumberFormat="1" applyFont="1" applyAlignment="1">
      <alignment vertical="top"/>
    </xf>
    <xf numFmtId="4" fontId="2" fillId="0" borderId="5" xfId="0" applyNumberFormat="1" applyFont="1" applyBorder="1" applyAlignment="1">
      <alignment vertical="top" wrapText="1"/>
    </xf>
    <xf numFmtId="4" fontId="2" fillId="0" borderId="7" xfId="0" applyNumberFormat="1" applyFont="1" applyBorder="1" applyAlignment="1">
      <alignment vertical="top" wrapText="1"/>
    </xf>
    <xf numFmtId="4" fontId="2" fillId="0" borderId="15" xfId="0" applyNumberFormat="1" applyFont="1" applyBorder="1" applyAlignment="1">
      <alignment vertical="top" wrapText="1"/>
    </xf>
    <xf numFmtId="2" fontId="2" fillId="0" borderId="1" xfId="0" applyNumberFormat="1" applyFont="1" applyBorder="1" applyAlignment="1">
      <alignment horizontal="center" vertical="center" wrapText="1"/>
    </xf>
    <xf numFmtId="0" fontId="9" fillId="0" borderId="0" xfId="0" applyFont="1" applyAlignment="1">
      <alignment horizontal="center" vertical="top"/>
    </xf>
    <xf numFmtId="0" fontId="9" fillId="0" borderId="11" xfId="0" applyFont="1" applyBorder="1" applyAlignment="1">
      <alignment horizontal="right" vertical="top" wrapText="1"/>
    </xf>
    <xf numFmtId="4" fontId="9" fillId="0" borderId="1" xfId="0" applyNumberFormat="1" applyFont="1" applyBorder="1" applyAlignment="1">
      <alignment horizontal="right" vertical="top" wrapText="1"/>
    </xf>
    <xf numFmtId="4" fontId="9" fillId="0" borderId="1" xfId="0" applyNumberFormat="1" applyFont="1" applyBorder="1" applyAlignment="1">
      <alignment horizontal="right" vertical="top"/>
    </xf>
    <xf numFmtId="4" fontId="9" fillId="0" borderId="1" xfId="0" applyNumberFormat="1" applyFont="1" applyBorder="1" applyAlignment="1">
      <alignment vertical="top"/>
    </xf>
    <xf numFmtId="4" fontId="9" fillId="0" borderId="0" xfId="0" applyNumberFormat="1" applyFont="1"/>
    <xf numFmtId="0" fontId="9" fillId="0" borderId="0" xfId="0" applyFont="1"/>
    <xf numFmtId="4" fontId="9" fillId="0" borderId="1" xfId="0" applyNumberFormat="1" applyFont="1" applyBorder="1" applyAlignment="1">
      <alignment vertical="top" wrapText="1"/>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left" vertical="center" wrapText="1"/>
    </xf>
    <xf numFmtId="4" fontId="2" fillId="0" borderId="5" xfId="0" applyNumberFormat="1" applyFont="1" applyBorder="1" applyAlignment="1">
      <alignment horizontal="right" vertical="center" wrapText="1"/>
    </xf>
    <xf numFmtId="4" fontId="2" fillId="0" borderId="6" xfId="0" applyNumberFormat="1" applyFont="1" applyBorder="1" applyAlignment="1">
      <alignment horizontal="right" vertical="center"/>
    </xf>
    <xf numFmtId="4" fontId="2" fillId="0" borderId="5" xfId="0" applyNumberFormat="1" applyFont="1" applyBorder="1" applyAlignment="1">
      <alignment horizontal="right" vertical="center"/>
    </xf>
    <xf numFmtId="4" fontId="2" fillId="0" borderId="5" xfId="0" applyNumberFormat="1" applyFont="1" applyBorder="1" applyAlignment="1">
      <alignment vertical="center"/>
    </xf>
    <xf numFmtId="4" fontId="2" fillId="0" borderId="0" xfId="0" applyNumberFormat="1" applyFont="1" applyAlignment="1">
      <alignment vertical="center"/>
    </xf>
    <xf numFmtId="0" fontId="2" fillId="0" borderId="0" xfId="0" applyFont="1" applyAlignment="1">
      <alignment vertical="center"/>
    </xf>
    <xf numFmtId="2" fontId="13" fillId="2" borderId="0" xfId="0" applyNumberFormat="1" applyFont="1" applyFill="1" applyBorder="1" applyAlignment="1">
      <alignment horizontal="center"/>
    </xf>
    <xf numFmtId="0" fontId="2" fillId="0" borderId="19" xfId="0" applyFont="1" applyBorder="1" applyAlignment="1">
      <alignment horizontal="center" vertical="top"/>
    </xf>
    <xf numFmtId="0" fontId="2" fillId="0" borderId="2" xfId="0" applyFont="1" applyBorder="1" applyAlignment="1">
      <alignment horizontal="center" vertical="top" wrapText="1"/>
    </xf>
    <xf numFmtId="0" fontId="12" fillId="0" borderId="5" xfId="0" applyFont="1" applyFill="1" applyBorder="1" applyAlignment="1">
      <alignment horizontal="left" vertical="center" wrapText="1"/>
    </xf>
    <xf numFmtId="0" fontId="8" fillId="0" borderId="5" xfId="0" applyFont="1" applyFill="1" applyBorder="1" applyAlignment="1">
      <alignment vertical="center" wrapText="1"/>
    </xf>
    <xf numFmtId="49" fontId="12" fillId="0" borderId="5" xfId="1" applyNumberFormat="1" applyFont="1" applyFill="1" applyBorder="1" applyAlignment="1">
      <alignment horizontal="center"/>
    </xf>
    <xf numFmtId="0" fontId="12" fillId="0" borderId="5" xfId="2" applyFont="1" applyFill="1" applyBorder="1" applyAlignment="1">
      <alignment horizontal="left" vertical="center" wrapText="1"/>
    </xf>
    <xf numFmtId="0" fontId="12" fillId="0" borderId="5" xfId="0" applyFont="1" applyFill="1" applyBorder="1" applyAlignment="1">
      <alignment horizontal="center"/>
    </xf>
    <xf numFmtId="164" fontId="12" fillId="0" borderId="5" xfId="0" applyNumberFormat="1" applyFont="1" applyFill="1" applyBorder="1" applyAlignment="1">
      <alignment horizontal="center"/>
    </xf>
    <xf numFmtId="0" fontId="8" fillId="0" borderId="5" xfId="0" applyFont="1" applyFill="1" applyBorder="1" applyAlignment="1">
      <alignment horizontal="right" wrapText="1"/>
    </xf>
    <xf numFmtId="0" fontId="8" fillId="0" borderId="5" xfId="0" applyFont="1" applyFill="1" applyBorder="1" applyAlignment="1">
      <alignment horizontal="center"/>
    </xf>
    <xf numFmtId="164" fontId="8" fillId="0" borderId="5" xfId="0" applyNumberFormat="1" applyFont="1" applyFill="1" applyBorder="1" applyAlignment="1">
      <alignment horizontal="center"/>
    </xf>
    <xf numFmtId="0" fontId="12" fillId="0" borderId="5" xfId="2" applyFont="1" applyFill="1" applyBorder="1" applyAlignment="1">
      <alignment horizontal="left" wrapText="1"/>
    </xf>
    <xf numFmtId="0" fontId="12" fillId="0" borderId="5" xfId="2" applyFont="1" applyFill="1" applyBorder="1" applyAlignment="1">
      <alignment horizontal="center" wrapText="1"/>
    </xf>
    <xf numFmtId="0" fontId="12" fillId="0" borderId="5" xfId="3" applyFont="1" applyFill="1" applyBorder="1" applyAlignment="1">
      <alignment horizontal="center"/>
    </xf>
    <xf numFmtId="2" fontId="12" fillId="0" borderId="5" xfId="3" applyNumberFormat="1" applyFont="1" applyFill="1" applyBorder="1" applyAlignment="1">
      <alignment horizontal="center" vertical="center"/>
    </xf>
    <xf numFmtId="0" fontId="12" fillId="0" borderId="5" xfId="0" applyFont="1" applyFill="1" applyBorder="1" applyAlignment="1">
      <alignment wrapText="1"/>
    </xf>
    <xf numFmtId="0" fontId="12" fillId="0" borderId="5" xfId="0" applyFont="1" applyFill="1" applyBorder="1" applyAlignment="1">
      <alignment horizontal="center" vertical="center" wrapText="1"/>
    </xf>
    <xf numFmtId="0" fontId="20" fillId="0" borderId="5" xfId="0" applyFont="1" applyFill="1" applyBorder="1" applyAlignment="1">
      <alignment vertical="center" wrapText="1"/>
    </xf>
    <xf numFmtId="0" fontId="20" fillId="0" borderId="5" xfId="0" applyFont="1" applyFill="1" applyBorder="1" applyAlignment="1">
      <alignment horizontal="center" wrapText="1"/>
    </xf>
    <xf numFmtId="0" fontId="12" fillId="0" borderId="5" xfId="0" applyFont="1" applyFill="1" applyBorder="1" applyAlignment="1">
      <alignment horizontal="center" wrapText="1"/>
    </xf>
    <xf numFmtId="0" fontId="8" fillId="0" borderId="5" xfId="0" applyFont="1" applyFill="1" applyBorder="1" applyAlignment="1">
      <alignment horizontal="center" wrapText="1"/>
    </xf>
    <xf numFmtId="0" fontId="8" fillId="0" borderId="5" xfId="0" applyFont="1" applyFill="1" applyBorder="1" applyAlignment="1">
      <alignment horizontal="right" vertical="center"/>
    </xf>
    <xf numFmtId="0" fontId="8" fillId="0" borderId="5" xfId="0" applyFont="1" applyFill="1" applyBorder="1" applyAlignment="1">
      <alignment horizontal="right" vertical="center" wrapText="1"/>
    </xf>
    <xf numFmtId="0" fontId="14" fillId="0" borderId="5" xfId="2" applyFont="1" applyFill="1" applyBorder="1" applyAlignment="1">
      <alignment horizontal="center" wrapText="1"/>
    </xf>
    <xf numFmtId="0" fontId="8" fillId="0" borderId="5" xfId="0" applyFont="1" applyFill="1" applyBorder="1" applyAlignment="1">
      <alignment horizontal="right"/>
    </xf>
    <xf numFmtId="164" fontId="8" fillId="0" borderId="5" xfId="0" applyNumberFormat="1" applyFont="1" applyFill="1" applyBorder="1" applyAlignment="1">
      <alignment horizontal="right"/>
    </xf>
    <xf numFmtId="0" fontId="8" fillId="0" borderId="5" xfId="0" applyFont="1" applyFill="1" applyBorder="1" applyAlignment="1">
      <alignment horizontal="center" vertical="center" wrapText="1"/>
    </xf>
    <xf numFmtId="0" fontId="12" fillId="0" borderId="5" xfId="0" applyFont="1" applyFill="1" applyBorder="1" applyAlignment="1">
      <alignment horizontal="left" wrapText="1"/>
    </xf>
    <xf numFmtId="0" fontId="8" fillId="0" borderId="5" xfId="2" applyFont="1" applyFill="1" applyBorder="1" applyAlignment="1">
      <alignment horizontal="right" wrapText="1"/>
    </xf>
    <xf numFmtId="0" fontId="8" fillId="0" borderId="5" xfId="2" applyFont="1" applyFill="1" applyBorder="1" applyAlignment="1">
      <alignment horizontal="center" wrapText="1"/>
    </xf>
    <xf numFmtId="164" fontId="8" fillId="0" borderId="5" xfId="2" applyNumberFormat="1" applyFont="1" applyFill="1" applyBorder="1" applyAlignment="1">
      <alignment horizontal="center" wrapText="1"/>
    </xf>
    <xf numFmtId="0" fontId="12" fillId="0" borderId="5" xfId="0" applyFont="1" applyFill="1" applyBorder="1" applyAlignment="1">
      <alignment horizontal="center" vertical="center"/>
    </xf>
    <xf numFmtId="0" fontId="4" fillId="0" borderId="16" xfId="0" applyFont="1" applyBorder="1" applyAlignment="1">
      <alignment horizontal="center" vertical="top"/>
    </xf>
    <xf numFmtId="0" fontId="4" fillId="0" borderId="16" xfId="0" applyFont="1" applyBorder="1" applyAlignment="1">
      <alignment horizontal="right" vertical="top" wrapText="1"/>
    </xf>
    <xf numFmtId="0" fontId="4" fillId="0" borderId="22" xfId="0" applyFont="1" applyBorder="1" applyAlignment="1">
      <alignment vertical="top" wrapText="1"/>
    </xf>
    <xf numFmtId="4" fontId="12" fillId="0" borderId="5" xfId="0" applyNumberFormat="1" applyFont="1" applyFill="1" applyBorder="1" applyAlignment="1">
      <alignment horizontal="center" vertical="center" wrapText="1" shrinkToFit="1"/>
    </xf>
    <xf numFmtId="0" fontId="12" fillId="0" borderId="5" xfId="0" applyNumberFormat="1" applyFont="1" applyFill="1" applyBorder="1" applyAlignment="1">
      <alignment horizontal="center" vertical="center" wrapText="1"/>
    </xf>
    <xf numFmtId="0" fontId="12" fillId="0" borderId="5" xfId="0" applyNumberFormat="1" applyFont="1" applyFill="1" applyBorder="1" applyAlignment="1">
      <alignment horizontal="left" vertical="center" wrapText="1" shrinkToFit="1"/>
    </xf>
    <xf numFmtId="0" fontId="10" fillId="0" borderId="5" xfId="0" applyFont="1" applyFill="1" applyBorder="1" applyAlignment="1">
      <alignment vertical="center" wrapText="1"/>
    </xf>
    <xf numFmtId="0" fontId="21" fillId="0" borderId="5" xfId="0" applyFont="1" applyFill="1" applyBorder="1" applyAlignment="1">
      <alignment vertical="center" wrapText="1"/>
    </xf>
    <xf numFmtId="0" fontId="8" fillId="0" borderId="5" xfId="2" applyFont="1" applyBorder="1" applyAlignment="1">
      <alignment horizontal="right" wrapText="1"/>
    </xf>
    <xf numFmtId="0" fontId="8" fillId="0" borderId="5" xfId="0" applyFont="1" applyBorder="1" applyAlignment="1">
      <alignment horizontal="center"/>
    </xf>
    <xf numFmtId="2" fontId="8" fillId="0" borderId="5" xfId="2" applyNumberFormat="1" applyFont="1" applyFill="1" applyBorder="1" applyAlignment="1">
      <alignment horizontal="center" wrapText="1"/>
    </xf>
    <xf numFmtId="2" fontId="8" fillId="0" borderId="5" xfId="3" applyNumberFormat="1" applyFont="1" applyFill="1" applyBorder="1" applyAlignment="1">
      <alignment horizontal="center" vertical="center"/>
    </xf>
    <xf numFmtId="0" fontId="8" fillId="0" borderId="5" xfId="0" applyFont="1" applyFill="1" applyBorder="1" applyAlignment="1">
      <alignment horizontal="left" wrapText="1"/>
    </xf>
    <xf numFmtId="0" fontId="8" fillId="0" borderId="5" xfId="4" applyFont="1" applyFill="1" applyBorder="1" applyAlignment="1">
      <alignment horizontal="right" vertical="center" wrapText="1"/>
    </xf>
    <xf numFmtId="49" fontId="12" fillId="0" borderId="5" xfId="0" applyNumberFormat="1" applyFont="1" applyFill="1" applyBorder="1" applyAlignment="1">
      <alignment horizontal="center" vertical="center"/>
    </xf>
    <xf numFmtId="2" fontId="12" fillId="0" borderId="5" xfId="0" applyNumberFormat="1" applyFont="1" applyFill="1" applyBorder="1" applyAlignment="1">
      <alignment horizontal="center"/>
    </xf>
    <xf numFmtId="0" fontId="12" fillId="0" borderId="5" xfId="3" applyFont="1" applyFill="1" applyBorder="1" applyAlignment="1">
      <alignment horizontal="left" vertical="center" wrapText="1"/>
    </xf>
    <xf numFmtId="0" fontId="12" fillId="0" borderId="5" xfId="2" applyFont="1" applyBorder="1" applyAlignment="1">
      <alignment horizontal="left" wrapText="1"/>
    </xf>
    <xf numFmtId="0" fontId="12" fillId="0" borderId="5" xfId="2" applyFont="1" applyBorder="1" applyAlignment="1">
      <alignment horizontal="center" wrapText="1"/>
    </xf>
    <xf numFmtId="0" fontId="9" fillId="0" borderId="0" xfId="0" applyFont="1" applyFill="1" applyAlignment="1">
      <alignment vertical="center"/>
    </xf>
    <xf numFmtId="0" fontId="2" fillId="0" borderId="21" xfId="0" applyFont="1" applyBorder="1" applyAlignment="1">
      <alignment horizontal="center" vertical="top"/>
    </xf>
    <xf numFmtId="0" fontId="2" fillId="0" borderId="7" xfId="0" applyFont="1" applyBorder="1" applyAlignment="1">
      <alignment horizontal="center" vertical="top"/>
    </xf>
    <xf numFmtId="0" fontId="2" fillId="0" borderId="18" xfId="0" applyFont="1" applyBorder="1" applyAlignment="1">
      <alignment horizontal="left" vertical="top" wrapText="1"/>
    </xf>
    <xf numFmtId="0" fontId="8" fillId="0" borderId="5" xfId="0" applyFont="1" applyFill="1" applyBorder="1" applyAlignment="1">
      <alignment horizontal="center" vertical="center"/>
    </xf>
    <xf numFmtId="0" fontId="8" fillId="0" borderId="5" xfId="2" applyFont="1" applyFill="1" applyBorder="1" applyAlignment="1">
      <alignment horizontal="right" vertical="center" wrapText="1"/>
    </xf>
    <xf numFmtId="0" fontId="8" fillId="0" borderId="5" xfId="2" applyFont="1" applyFill="1" applyBorder="1" applyAlignment="1">
      <alignment horizontal="center" vertical="center" wrapText="1"/>
    </xf>
    <xf numFmtId="164" fontId="8" fillId="0" borderId="5" xfId="0" applyNumberFormat="1" applyFont="1" applyFill="1" applyBorder="1" applyAlignment="1">
      <alignment horizontal="center" vertical="center"/>
    </xf>
    <xf numFmtId="0" fontId="12" fillId="0" borderId="5" xfId="2" applyFont="1" applyFill="1" applyBorder="1" applyAlignment="1">
      <alignment horizontal="center" vertical="center" wrapText="1"/>
    </xf>
    <xf numFmtId="0" fontId="20" fillId="0" borderId="5" xfId="0" applyFont="1" applyFill="1" applyBorder="1" applyAlignment="1">
      <alignment horizontal="center" vertical="center" wrapText="1"/>
    </xf>
    <xf numFmtId="49" fontId="12" fillId="0" borderId="5" xfId="0" applyNumberFormat="1" applyFont="1" applyFill="1" applyBorder="1" applyAlignment="1">
      <alignment vertical="center"/>
    </xf>
    <xf numFmtId="0" fontId="12" fillId="0" borderId="5" xfId="0" applyFont="1" applyFill="1" applyBorder="1" applyAlignment="1">
      <alignment vertical="center" wrapText="1"/>
    </xf>
    <xf numFmtId="164" fontId="12" fillId="0" borderId="5" xfId="0" applyNumberFormat="1" applyFont="1" applyFill="1" applyBorder="1" applyAlignment="1">
      <alignment horizontal="center" vertical="center"/>
    </xf>
    <xf numFmtId="0" fontId="25" fillId="0" borderId="5" xfId="0" applyFont="1" applyFill="1" applyBorder="1" applyAlignment="1">
      <alignment vertical="center" wrapText="1"/>
    </xf>
    <xf numFmtId="0" fontId="19" fillId="0" borderId="5" xfId="0" applyFont="1" applyFill="1" applyBorder="1" applyAlignment="1">
      <alignment horizontal="center" vertical="center" wrapText="1"/>
    </xf>
    <xf numFmtId="0" fontId="12" fillId="0" borderId="5" xfId="0" applyFont="1" applyFill="1" applyBorder="1" applyAlignment="1">
      <alignment vertical="center"/>
    </xf>
    <xf numFmtId="2" fontId="12" fillId="0" borderId="5" xfId="0" applyNumberFormat="1" applyFont="1" applyFill="1" applyBorder="1" applyAlignment="1">
      <alignment horizontal="center" vertical="center"/>
    </xf>
    <xf numFmtId="1" fontId="0" fillId="0" borderId="5" xfId="0" applyNumberFormat="1" applyFont="1" applyFill="1" applyBorder="1" applyAlignment="1">
      <alignment horizontal="center" vertical="center"/>
    </xf>
    <xf numFmtId="1" fontId="12" fillId="0" borderId="5" xfId="0" applyNumberFormat="1" applyFont="1" applyFill="1" applyBorder="1" applyAlignment="1">
      <alignment horizontal="center" vertical="center"/>
    </xf>
    <xf numFmtId="0" fontId="12" fillId="0" borderId="23" xfId="0" applyNumberFormat="1" applyFont="1" applyFill="1" applyBorder="1" applyAlignment="1">
      <alignment horizontal="left" vertical="center"/>
    </xf>
    <xf numFmtId="1" fontId="12" fillId="0" borderId="23" xfId="0" applyNumberFormat="1" applyFont="1" applyFill="1" applyBorder="1" applyAlignment="1">
      <alignment horizontal="center" vertical="center"/>
    </xf>
    <xf numFmtId="0" fontId="12" fillId="0" borderId="23" xfId="0" applyNumberFormat="1" applyFont="1" applyFill="1" applyBorder="1" applyAlignment="1">
      <alignment horizontal="left" vertical="center" wrapText="1"/>
    </xf>
    <xf numFmtId="0" fontId="12" fillId="0" borderId="23" xfId="0" applyNumberFormat="1" applyFont="1" applyFill="1" applyBorder="1" applyAlignment="1">
      <alignment vertical="center" wrapText="1"/>
    </xf>
    <xf numFmtId="0" fontId="12" fillId="0" borderId="23" xfId="0" applyNumberFormat="1" applyFont="1" applyFill="1" applyBorder="1" applyAlignment="1">
      <alignment horizontal="center" vertical="center"/>
    </xf>
    <xf numFmtId="0" fontId="9" fillId="0" borderId="23" xfId="0" applyNumberFormat="1" applyFont="1" applyFill="1" applyBorder="1" applyAlignment="1">
      <alignment vertical="center" wrapText="1"/>
    </xf>
    <xf numFmtId="0" fontId="12" fillId="0" borderId="23" xfId="0" applyFont="1" applyBorder="1" applyAlignment="1">
      <alignment horizontal="left" vertical="center" wrapText="1"/>
    </xf>
    <xf numFmtId="0" fontId="12" fillId="0" borderId="24" xfId="0" applyNumberFormat="1" applyFont="1" applyFill="1" applyBorder="1" applyAlignment="1">
      <alignment vertical="center" wrapText="1"/>
    </xf>
    <xf numFmtId="1" fontId="12" fillId="0" borderId="24" xfId="0" applyNumberFormat="1" applyFont="1" applyFill="1" applyBorder="1" applyAlignment="1">
      <alignment horizontal="center" vertical="center"/>
    </xf>
    <xf numFmtId="0" fontId="0" fillId="0" borderId="5" xfId="0" applyFont="1" applyBorder="1" applyAlignment="1">
      <alignment horizontal="justify" vertical="center"/>
    </xf>
    <xf numFmtId="0" fontId="12" fillId="0" borderId="5" xfId="0" applyFont="1" applyBorder="1" applyAlignment="1">
      <alignment horizontal="justify"/>
    </xf>
    <xf numFmtId="0" fontId="26" fillId="0" borderId="5" xfId="0" applyNumberFormat="1" applyFont="1" applyFill="1" applyBorder="1" applyAlignment="1">
      <alignment horizontal="center" vertical="center" wrapText="1" shrinkToFit="1"/>
    </xf>
    <xf numFmtId="0" fontId="12" fillId="0" borderId="1" xfId="0" applyFont="1" applyFill="1" applyBorder="1" applyAlignment="1">
      <alignment horizontal="left" vertical="center"/>
    </xf>
    <xf numFmtId="0" fontId="12" fillId="0" borderId="1" xfId="0" applyFont="1" applyFill="1" applyBorder="1" applyAlignment="1">
      <alignment horizontal="center" vertical="center"/>
    </xf>
    <xf numFmtId="1" fontId="12" fillId="0" borderId="1" xfId="0" applyNumberFormat="1" applyFont="1" applyFill="1" applyBorder="1" applyAlignment="1">
      <alignment horizontal="center" vertical="center"/>
    </xf>
    <xf numFmtId="0" fontId="12" fillId="0" borderId="1" xfId="0" applyFont="1" applyFill="1" applyBorder="1" applyAlignment="1">
      <alignment horizontal="left" vertical="center" wrapText="1"/>
    </xf>
    <xf numFmtId="0" fontId="8" fillId="0" borderId="1" xfId="0" applyFont="1" applyFill="1" applyBorder="1" applyAlignment="1">
      <alignment horizontal="right" vertical="center"/>
    </xf>
    <xf numFmtId="0" fontId="12" fillId="0" borderId="1" xfId="0" applyFont="1" applyFill="1" applyBorder="1" applyAlignment="1">
      <alignment wrapText="1"/>
    </xf>
    <xf numFmtId="0" fontId="19" fillId="2" borderId="0" xfId="0" applyFont="1" applyFill="1" applyAlignment="1">
      <alignment horizontal="left" vertical="top"/>
    </xf>
    <xf numFmtId="0" fontId="12" fillId="2" borderId="0" xfId="0" applyFont="1" applyFill="1" applyAlignment="1">
      <alignment horizontal="center" vertical="top" wrapText="1"/>
    </xf>
    <xf numFmtId="0" fontId="19" fillId="0" borderId="0" xfId="0" applyFont="1" applyFill="1" applyAlignment="1">
      <alignment vertical="top"/>
    </xf>
    <xf numFmtId="0" fontId="12" fillId="2" borderId="0" xfId="0" applyFont="1" applyFill="1" applyAlignment="1">
      <alignment horizontal="center" vertical="top"/>
    </xf>
    <xf numFmtId="0" fontId="12" fillId="2" borderId="0" xfId="0" applyFont="1" applyFill="1" applyAlignment="1">
      <alignment vertical="top"/>
    </xf>
    <xf numFmtId="2" fontId="12" fillId="2" borderId="0" xfId="0" applyNumberFormat="1" applyFont="1" applyFill="1" applyAlignment="1">
      <alignment vertical="top"/>
    </xf>
    <xf numFmtId="0" fontId="12" fillId="2" borderId="0" xfId="0" applyFont="1" applyFill="1"/>
    <xf numFmtId="0" fontId="10" fillId="0" borderId="0" xfId="0" applyFont="1" applyFill="1" applyAlignment="1">
      <alignment vertical="top"/>
    </xf>
    <xf numFmtId="17" fontId="9" fillId="2" borderId="0" xfId="0" applyNumberFormat="1" applyFont="1" applyFill="1" applyAlignment="1">
      <alignment horizontal="left" vertical="top"/>
    </xf>
    <xf numFmtId="2" fontId="19" fillId="2" borderId="0" xfId="0" applyNumberFormat="1" applyFont="1" applyFill="1" applyAlignment="1">
      <alignment horizontal="right" vertical="top"/>
    </xf>
    <xf numFmtId="0" fontId="19" fillId="0" borderId="0" xfId="0" applyFont="1" applyAlignment="1">
      <alignment horizontal="left" vertical="top"/>
    </xf>
    <xf numFmtId="0" fontId="12" fillId="2" borderId="0" xfId="0" applyFont="1" applyFill="1" applyAlignment="1">
      <alignment vertical="top" wrapText="1"/>
    </xf>
    <xf numFmtId="0" fontId="12" fillId="0" borderId="0" xfId="0" applyFont="1" applyAlignment="1">
      <alignment horizontal="center" vertical="top"/>
    </xf>
    <xf numFmtId="0" fontId="12" fillId="0" borderId="0" xfId="0" applyFont="1" applyAlignment="1">
      <alignment horizontal="center" vertical="top" wrapText="1"/>
    </xf>
    <xf numFmtId="0" fontId="12" fillId="0" borderId="0" xfId="0" applyFont="1" applyAlignment="1">
      <alignment vertical="top" wrapText="1"/>
    </xf>
    <xf numFmtId="0" fontId="12" fillId="0" borderId="0" xfId="0" applyFont="1" applyAlignment="1">
      <alignment vertical="top"/>
    </xf>
    <xf numFmtId="2" fontId="12" fillId="0" borderId="0" xfId="0" applyNumberFormat="1" applyFont="1" applyAlignment="1">
      <alignment vertical="top"/>
    </xf>
    <xf numFmtId="2" fontId="12" fillId="0" borderId="0" xfId="0" applyNumberFormat="1" applyFont="1" applyAlignment="1">
      <alignment horizontal="right" vertical="top"/>
    </xf>
    <xf numFmtId="2" fontId="9" fillId="0" borderId="0" xfId="0" applyNumberFormat="1" applyFont="1" applyBorder="1" applyAlignment="1">
      <alignment vertical="top"/>
    </xf>
    <xf numFmtId="2" fontId="9" fillId="0" borderId="0" xfId="0" applyNumberFormat="1" applyFont="1" applyBorder="1"/>
    <xf numFmtId="0" fontId="12" fillId="0" borderId="0" xfId="0" applyFont="1" applyAlignment="1">
      <alignment horizontal="left" vertical="top" wrapText="1"/>
    </xf>
    <xf numFmtId="0" fontId="12" fillId="0" borderId="0" xfId="0" applyFont="1" applyAlignment="1">
      <alignment horizontal="left" vertical="top"/>
    </xf>
    <xf numFmtId="0" fontId="12" fillId="0" borderId="0" xfId="0" applyFont="1"/>
    <xf numFmtId="0" fontId="12" fillId="0" borderId="1" xfId="0" applyFont="1" applyBorder="1" applyAlignment="1">
      <alignment horizontal="center" vertical="top"/>
    </xf>
    <xf numFmtId="0" fontId="9" fillId="0" borderId="1" xfId="0" applyFont="1" applyBorder="1" applyAlignment="1">
      <alignment horizontal="center" vertical="top"/>
    </xf>
    <xf numFmtId="0" fontId="9" fillId="0" borderId="1" xfId="0" applyFont="1" applyBorder="1" applyAlignment="1">
      <alignment horizontal="right" vertical="top" wrapText="1"/>
    </xf>
    <xf numFmtId="0" fontId="9" fillId="0" borderId="1" xfId="0" applyFont="1" applyBorder="1" applyAlignment="1">
      <alignment vertical="top" wrapText="1"/>
    </xf>
    <xf numFmtId="0" fontId="12" fillId="0" borderId="1" xfId="0" applyFont="1" applyBorder="1" applyAlignment="1">
      <alignment horizontal="center" vertical="top" wrapText="1"/>
    </xf>
    <xf numFmtId="0" fontId="12" fillId="0" borderId="1" xfId="0" applyFont="1" applyBorder="1" applyAlignment="1">
      <alignment vertical="top" wrapText="1"/>
    </xf>
    <xf numFmtId="0" fontId="0" fillId="0" borderId="5" xfId="0" applyNumberFormat="1" applyFont="1" applyFill="1" applyBorder="1" applyAlignment="1">
      <alignment horizontal="left" vertical="center" wrapText="1"/>
    </xf>
    <xf numFmtId="0" fontId="0" fillId="0" borderId="5" xfId="0" applyNumberFormat="1" applyFont="1" applyFill="1" applyBorder="1" applyAlignment="1">
      <alignment vertical="center" wrapText="1"/>
    </xf>
    <xf numFmtId="0" fontId="0" fillId="0" borderId="5" xfId="0" applyNumberFormat="1" applyFont="1" applyFill="1" applyBorder="1" applyAlignment="1">
      <alignment horizontal="center" vertical="center"/>
    </xf>
    <xf numFmtId="0" fontId="12" fillId="0" borderId="5" xfId="0" applyNumberFormat="1" applyFont="1" applyFill="1" applyBorder="1" applyAlignment="1">
      <alignment horizontal="center" vertical="center"/>
    </xf>
    <xf numFmtId="0" fontId="0" fillId="0" borderId="5" xfId="0" applyFont="1" applyBorder="1" applyAlignment="1">
      <alignment horizontal="left" vertical="center" wrapText="1"/>
    </xf>
    <xf numFmtId="0" fontId="12" fillId="0" borderId="5" xfId="0" applyFont="1" applyFill="1" applyBorder="1" applyAlignment="1">
      <alignment horizontal="left" vertical="center"/>
    </xf>
    <xf numFmtId="0" fontId="27" fillId="0" borderId="5" xfId="0" applyFont="1" applyFill="1" applyBorder="1" applyAlignment="1">
      <alignment horizontal="left" vertical="center"/>
    </xf>
    <xf numFmtId="0" fontId="12" fillId="0" borderId="5" xfId="0" applyNumberFormat="1" applyFont="1" applyFill="1" applyBorder="1" applyAlignment="1">
      <alignment vertical="center" wrapText="1"/>
    </xf>
    <xf numFmtId="0" fontId="2" fillId="0" borderId="21" xfId="0" applyFont="1" applyBorder="1" applyAlignment="1">
      <alignment horizontal="center" vertical="center"/>
    </xf>
    <xf numFmtId="0" fontId="2" fillId="0" borderId="18" xfId="0" applyFont="1" applyBorder="1" applyAlignment="1">
      <alignment horizontal="left" vertical="center" wrapText="1"/>
    </xf>
    <xf numFmtId="4" fontId="2" fillId="0" borderId="7" xfId="0" applyNumberFormat="1" applyFont="1" applyBorder="1" applyAlignment="1">
      <alignment horizontal="right" vertical="center" wrapText="1"/>
    </xf>
    <xf numFmtId="4" fontId="2" fillId="0" borderId="18" xfId="0" applyNumberFormat="1" applyFont="1" applyBorder="1" applyAlignment="1">
      <alignment horizontal="right" vertical="center"/>
    </xf>
    <xf numFmtId="4" fontId="2" fillId="0" borderId="7" xfId="0" applyNumberFormat="1" applyFont="1" applyBorder="1" applyAlignment="1">
      <alignment horizontal="right" vertical="center"/>
    </xf>
    <xf numFmtId="4" fontId="2" fillId="0" borderId="7" xfId="0" applyNumberFormat="1" applyFont="1" applyBorder="1" applyAlignment="1">
      <alignment vertical="center"/>
    </xf>
    <xf numFmtId="16" fontId="2" fillId="0" borderId="7" xfId="0" applyNumberFormat="1" applyFont="1" applyBorder="1" applyAlignment="1">
      <alignment horizontal="center" vertical="center"/>
    </xf>
    <xf numFmtId="0" fontId="3" fillId="2" borderId="0" xfId="0" applyFont="1" applyFill="1" applyBorder="1" applyAlignment="1">
      <alignment horizontal="left" vertical="top"/>
    </xf>
    <xf numFmtId="0" fontId="2" fillId="2" borderId="0" xfId="0" applyFont="1" applyFill="1" applyBorder="1" applyAlignment="1">
      <alignment horizontal="center" vertical="top" wrapText="1"/>
    </xf>
    <xf numFmtId="0" fontId="2" fillId="2" borderId="0" xfId="0" applyFont="1" applyFill="1" applyBorder="1" applyAlignment="1">
      <alignment horizontal="center" vertical="top"/>
    </xf>
    <xf numFmtId="0" fontId="2" fillId="2" borderId="0" xfId="0" applyFont="1" applyFill="1" applyBorder="1" applyAlignment="1">
      <alignment vertical="top"/>
    </xf>
    <xf numFmtId="2" fontId="2" fillId="2" borderId="0" xfId="0" applyNumberFormat="1" applyFont="1" applyFill="1" applyBorder="1" applyAlignment="1">
      <alignment vertical="top"/>
    </xf>
    <xf numFmtId="0" fontId="2" fillId="2" borderId="0" xfId="0" applyFont="1" applyFill="1" applyBorder="1"/>
    <xf numFmtId="0" fontId="5" fillId="0" borderId="0" xfId="0" applyFont="1" applyFill="1" applyBorder="1" applyAlignment="1">
      <alignment vertical="top"/>
    </xf>
    <xf numFmtId="17" fontId="4" fillId="2" borderId="0" xfId="0" applyNumberFormat="1" applyFont="1" applyFill="1" applyBorder="1" applyAlignment="1">
      <alignment horizontal="left" vertical="top"/>
    </xf>
    <xf numFmtId="0" fontId="3" fillId="0" borderId="0" xfId="0" applyFont="1" applyFill="1" applyBorder="1" applyAlignment="1">
      <alignment horizontal="left" vertical="top"/>
    </xf>
    <xf numFmtId="0" fontId="2" fillId="2" borderId="0" xfId="0" applyFont="1" applyFill="1" applyBorder="1" applyAlignment="1">
      <alignment vertical="top" wrapText="1"/>
    </xf>
    <xf numFmtId="2" fontId="2" fillId="0" borderId="0" xfId="0" applyNumberFormat="1" applyFont="1" applyFill="1" applyBorder="1" applyAlignment="1">
      <alignment vertical="top"/>
    </xf>
    <xf numFmtId="2" fontId="3" fillId="2" borderId="0" xfId="0" applyNumberFormat="1" applyFont="1" applyFill="1" applyBorder="1" applyAlignment="1">
      <alignment horizontal="right" vertical="top"/>
    </xf>
    <xf numFmtId="0" fontId="10" fillId="0" borderId="5" xfId="0" applyFont="1" applyFill="1" applyBorder="1" applyAlignment="1">
      <alignment horizontal="center" vertical="center" wrapText="1"/>
    </xf>
    <xf numFmtId="0" fontId="12" fillId="0" borderId="5" xfId="0" applyFont="1" applyBorder="1" applyAlignment="1">
      <alignment horizontal="center"/>
    </xf>
    <xf numFmtId="0" fontId="4" fillId="0" borderId="22" xfId="0" applyFont="1" applyBorder="1" applyAlignment="1">
      <alignment horizontal="center" vertical="top" wrapText="1"/>
    </xf>
    <xf numFmtId="1" fontId="12" fillId="0" borderId="5" xfId="1" applyNumberFormat="1" applyFont="1" applyFill="1" applyBorder="1" applyAlignment="1">
      <alignment horizontal="center"/>
    </xf>
    <xf numFmtId="0" fontId="3" fillId="0" borderId="0" xfId="0" applyFont="1" applyFill="1" applyBorder="1" applyAlignment="1">
      <alignment vertical="top"/>
    </xf>
    <xf numFmtId="0" fontId="28" fillId="0" borderId="0" xfId="0" applyFont="1" applyAlignment="1">
      <alignment vertical="top" wrapText="1"/>
    </xf>
    <xf numFmtId="0" fontId="7" fillId="0" borderId="0" xfId="0" applyFont="1" applyAlignment="1">
      <alignment horizontal="center" vertical="top"/>
    </xf>
    <xf numFmtId="0" fontId="2" fillId="0" borderId="2" xfId="0" applyFont="1" applyBorder="1" applyAlignment="1">
      <alignment horizontal="center" vertical="center" textRotation="90"/>
    </xf>
    <xf numFmtId="0" fontId="2" fillId="0" borderId="16" xfId="0" applyFont="1" applyBorder="1" applyAlignment="1">
      <alignment horizontal="center" vertical="center" textRotation="90"/>
    </xf>
    <xf numFmtId="0" fontId="2" fillId="0" borderId="2" xfId="0" applyFont="1" applyBorder="1" applyAlignment="1">
      <alignment horizontal="center" vertical="center" wrapText="1"/>
    </xf>
    <xf numFmtId="0" fontId="2" fillId="0" borderId="16" xfId="0" applyFont="1" applyBorder="1" applyAlignment="1">
      <alignment horizontal="center" vertical="center" wrapText="1"/>
    </xf>
    <xf numFmtId="0" fontId="2" fillId="2" borderId="2"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2" borderId="2" xfId="0" applyFont="1" applyFill="1" applyBorder="1" applyAlignment="1">
      <alignment horizontal="center" vertical="center" textRotation="90"/>
    </xf>
    <xf numFmtId="0" fontId="2" fillId="2" borderId="16" xfId="0" applyFont="1" applyFill="1" applyBorder="1" applyAlignment="1">
      <alignment horizontal="center" vertical="center" textRotation="90"/>
    </xf>
    <xf numFmtId="2" fontId="2" fillId="0" borderId="2" xfId="0" applyNumberFormat="1" applyFont="1" applyBorder="1" applyAlignment="1">
      <alignment horizontal="center" vertical="center" textRotation="90" wrapText="1"/>
    </xf>
    <xf numFmtId="2" fontId="2" fillId="0" borderId="16" xfId="0" applyNumberFormat="1" applyFont="1" applyBorder="1" applyAlignment="1">
      <alignment horizontal="center" vertical="center" textRotation="90" wrapText="1"/>
    </xf>
    <xf numFmtId="0" fontId="3" fillId="0" borderId="17" xfId="0" applyFont="1" applyBorder="1" applyAlignment="1">
      <alignment horizontal="center" vertical="center"/>
    </xf>
    <xf numFmtId="0" fontId="2" fillId="0" borderId="2" xfId="0" applyFont="1" applyBorder="1" applyAlignment="1">
      <alignment horizontal="center" vertical="center" textRotation="90" wrapText="1"/>
    </xf>
    <xf numFmtId="0" fontId="2" fillId="0" borderId="16" xfId="0" applyFont="1" applyBorder="1" applyAlignment="1">
      <alignment horizontal="center" vertical="center" textRotation="90" wrapText="1"/>
    </xf>
    <xf numFmtId="0" fontId="3" fillId="2" borderId="2" xfId="0" applyFont="1" applyFill="1" applyBorder="1" applyAlignment="1">
      <alignment horizontal="center" vertical="center" wrapText="1"/>
    </xf>
    <xf numFmtId="0" fontId="3" fillId="2" borderId="16" xfId="0" applyFont="1" applyFill="1" applyBorder="1" applyAlignment="1">
      <alignment horizontal="center" vertical="center" wrapText="1"/>
    </xf>
    <xf numFmtId="0" fontId="10" fillId="0" borderId="5" xfId="0" applyFont="1" applyFill="1" applyBorder="1" applyAlignment="1">
      <alignment horizontal="left" vertical="center" wrapText="1"/>
    </xf>
    <xf numFmtId="0" fontId="10" fillId="0" borderId="4" xfId="0" applyFont="1" applyFill="1" applyBorder="1" applyAlignment="1">
      <alignment horizontal="left" vertical="center" wrapText="1"/>
    </xf>
    <xf numFmtId="0" fontId="10" fillId="0" borderId="20" xfId="0" applyFont="1" applyFill="1" applyBorder="1" applyAlignment="1">
      <alignment horizontal="left" vertical="center" wrapText="1"/>
    </xf>
    <xf numFmtId="0" fontId="19" fillId="2" borderId="0" xfId="0" applyFont="1" applyFill="1" applyAlignment="1">
      <alignment horizontal="center" vertical="top"/>
    </xf>
    <xf numFmtId="0" fontId="12" fillId="0" borderId="1" xfId="0" applyFont="1" applyBorder="1" applyAlignment="1">
      <alignment horizontal="center" vertical="center" textRotation="90"/>
    </xf>
    <xf numFmtId="0" fontId="19" fillId="2" borderId="1" xfId="0" applyFont="1" applyFill="1" applyBorder="1" applyAlignment="1">
      <alignment horizontal="center" vertical="center" wrapText="1"/>
    </xf>
    <xf numFmtId="0" fontId="12" fillId="0" borderId="1" xfId="0" applyFont="1" applyBorder="1" applyAlignment="1">
      <alignment horizontal="center" vertical="center" textRotation="90" wrapText="1"/>
    </xf>
  </cellXfs>
  <cellStyles count="5">
    <cellStyle name="Normal" xfId="0" builtinId="0"/>
    <cellStyle name="Normal 2" xfId="1"/>
    <cellStyle name="Normal 2 2" xfId="2"/>
    <cellStyle name="Normal_Sheet1" xfId="4"/>
    <cellStyle name="Normal_Tāme"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3"/>
  <sheetViews>
    <sheetView tabSelected="1" zoomScale="130" zoomScaleNormal="130" workbookViewId="0">
      <selection activeCell="D7" sqref="D7"/>
    </sheetView>
  </sheetViews>
  <sheetFormatPr defaultRowHeight="12.75" x14ac:dyDescent="0.2"/>
  <cols>
    <col min="1" max="1" width="4.140625" style="3" customWidth="1"/>
    <col min="2" max="2" width="14.85546875" style="3" customWidth="1"/>
    <col min="3" max="3" width="47.42578125" style="1" customWidth="1"/>
    <col min="4" max="4" width="21.7109375" style="2" customWidth="1"/>
    <col min="5" max="16384" width="9.140625" style="6"/>
  </cols>
  <sheetData>
    <row r="1" spans="1:8" ht="54.75" customHeight="1" x14ac:dyDescent="0.2">
      <c r="D1" s="234" t="s">
        <v>551</v>
      </c>
    </row>
    <row r="2" spans="1:8" x14ac:dyDescent="0.2">
      <c r="A2" s="235" t="s">
        <v>22</v>
      </c>
      <c r="B2" s="235"/>
      <c r="C2" s="235"/>
      <c r="D2" s="235"/>
    </row>
    <row r="3" spans="1:8" x14ac:dyDescent="0.2">
      <c r="C3" s="46"/>
    </row>
    <row r="4" spans="1:8" ht="33" customHeight="1" x14ac:dyDescent="0.2">
      <c r="A4" s="8" t="s">
        <v>1</v>
      </c>
      <c r="B4" s="8"/>
      <c r="C4" s="47" t="s">
        <v>552</v>
      </c>
    </row>
    <row r="5" spans="1:8" ht="33" customHeight="1" x14ac:dyDescent="0.2">
      <c r="A5" s="8"/>
      <c r="B5" s="8"/>
      <c r="C5" s="47" t="s">
        <v>554</v>
      </c>
    </row>
    <row r="6" spans="1:8" ht="15" x14ac:dyDescent="0.2">
      <c r="A6" s="8" t="s">
        <v>13</v>
      </c>
      <c r="B6" s="8"/>
      <c r="C6" s="47" t="s">
        <v>31</v>
      </c>
    </row>
    <row r="7" spans="1:8" ht="14.25" x14ac:dyDescent="0.2">
      <c r="A7" s="8" t="s">
        <v>4</v>
      </c>
      <c r="B7" s="8"/>
      <c r="C7" s="48" t="s">
        <v>553</v>
      </c>
    </row>
    <row r="8" spans="1:8" ht="14.25" x14ac:dyDescent="0.2">
      <c r="A8" s="8"/>
      <c r="B8" s="8"/>
      <c r="C8" s="46"/>
    </row>
    <row r="10" spans="1:8" ht="20.25" customHeight="1" x14ac:dyDescent="0.2">
      <c r="A10" s="236" t="s">
        <v>5</v>
      </c>
      <c r="B10" s="242" t="s">
        <v>14</v>
      </c>
      <c r="C10" s="240" t="s">
        <v>15</v>
      </c>
      <c r="D10" s="238" t="s">
        <v>17</v>
      </c>
      <c r="E10" s="7"/>
    </row>
    <row r="11" spans="1:8" ht="56.25" customHeight="1" x14ac:dyDescent="0.2">
      <c r="A11" s="237"/>
      <c r="B11" s="243"/>
      <c r="C11" s="241"/>
      <c r="D11" s="239"/>
    </row>
    <row r="12" spans="1:8" x14ac:dyDescent="0.2">
      <c r="A12" s="9"/>
      <c r="B12" s="9"/>
      <c r="C12" s="10"/>
      <c r="D12" s="11"/>
    </row>
    <row r="13" spans="1:8" x14ac:dyDescent="0.2">
      <c r="A13" s="13">
        <v>1</v>
      </c>
      <c r="B13" s="14">
        <v>1</v>
      </c>
      <c r="C13" s="55" t="s">
        <v>27</v>
      </c>
      <c r="D13" s="63"/>
      <c r="E13" s="56"/>
      <c r="F13" s="56"/>
      <c r="G13" s="56"/>
      <c r="H13" s="56"/>
    </row>
    <row r="14" spans="1:8" x14ac:dyDescent="0.2">
      <c r="A14" s="137">
        <v>2</v>
      </c>
      <c r="B14" s="138">
        <v>2</v>
      </c>
      <c r="C14" s="139" t="s">
        <v>370</v>
      </c>
      <c r="D14" s="64"/>
      <c r="E14" s="56"/>
      <c r="F14" s="56"/>
      <c r="G14" s="56"/>
      <c r="H14" s="56"/>
    </row>
    <row r="15" spans="1:8" x14ac:dyDescent="0.2">
      <c r="A15" s="15"/>
      <c r="B15" s="16"/>
      <c r="C15" s="17"/>
      <c r="D15" s="64"/>
      <c r="E15" s="56"/>
      <c r="F15" s="56"/>
      <c r="G15" s="56"/>
      <c r="H15" s="56"/>
    </row>
    <row r="16" spans="1:8" x14ac:dyDescent="0.2">
      <c r="A16" s="33"/>
      <c r="B16" s="33"/>
      <c r="C16" s="18" t="s">
        <v>0</v>
      </c>
      <c r="D16" s="74"/>
      <c r="E16" s="56"/>
      <c r="F16" s="56"/>
      <c r="G16" s="56"/>
      <c r="H16" s="56"/>
    </row>
    <row r="17" spans="1:8" x14ac:dyDescent="0.2">
      <c r="A17" s="33"/>
      <c r="B17" s="33"/>
      <c r="C17" s="19" t="s">
        <v>16</v>
      </c>
      <c r="D17" s="65"/>
      <c r="E17" s="56"/>
      <c r="F17" s="56"/>
      <c r="G17" s="56"/>
      <c r="H17" s="56"/>
    </row>
    <row r="18" spans="1:8" x14ac:dyDescent="0.2">
      <c r="A18" s="33"/>
      <c r="B18" s="33"/>
      <c r="C18" s="49"/>
      <c r="D18" s="50"/>
    </row>
    <row r="21" spans="1:8" x14ac:dyDescent="0.2">
      <c r="B21" s="32"/>
      <c r="D21" s="32"/>
    </row>
    <row r="22" spans="1:8" x14ac:dyDescent="0.2">
      <c r="B22" s="32"/>
      <c r="D22" s="32"/>
    </row>
    <row r="23" spans="1:8" x14ac:dyDescent="0.2">
      <c r="B23" s="32"/>
    </row>
  </sheetData>
  <mergeCells count="5">
    <mergeCell ref="A2:D2"/>
    <mergeCell ref="A10:A11"/>
    <mergeCell ref="D10:D11"/>
    <mergeCell ref="C10:C11"/>
    <mergeCell ref="B10:B11"/>
  </mergeCells>
  <phoneticPr fontId="1" type="noConversion"/>
  <pageMargins left="0.75" right="0.75" top="1.72" bottom="1" header="0.5" footer="0.5"/>
  <pageSetup paperSize="9" orientation="portrait" r:id="rId1"/>
  <headerFooter alignWithMargins="0">
    <oddHeader>&amp;RAPSTIPRINU_______________________&amp;8(Pasūtītāja paraksts un tā atšifrējums)Z.V.________.gada____._____________</oddHeader>
    <oddFooter>&amp;C&amp;8&amp;P&amp;R&amp;8&amp;D</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9"/>
  <sheetViews>
    <sheetView view="pageBreakPreview" zoomScale="120" zoomScaleSheetLayoutView="120" workbookViewId="0">
      <selection activeCell="B7" sqref="B7:B8"/>
    </sheetView>
  </sheetViews>
  <sheetFormatPr defaultRowHeight="12.75" x14ac:dyDescent="0.2"/>
  <cols>
    <col min="1" max="1" width="5.7109375" style="3" customWidth="1"/>
    <col min="2" max="2" width="44.28515625" style="1" customWidth="1"/>
    <col min="3" max="3" width="6" style="2" customWidth="1"/>
    <col min="4" max="4" width="6.85546875" style="3" customWidth="1"/>
    <col min="5" max="5" width="6.28515625" style="3" customWidth="1"/>
    <col min="6" max="6" width="6.5703125" style="4" customWidth="1"/>
    <col min="7" max="7" width="6.42578125" style="5" customWidth="1"/>
    <col min="8" max="8" width="8" style="5" customWidth="1"/>
    <col min="9" max="9" width="6.28515625" style="5" customWidth="1"/>
    <col min="10" max="10" width="7.7109375" style="5" customWidth="1"/>
    <col min="11" max="11" width="8.42578125" style="5" customWidth="1"/>
    <col min="12" max="12" width="9.5703125" style="5" customWidth="1"/>
    <col min="13" max="13" width="10.42578125" style="5" customWidth="1"/>
    <col min="14" max="14" width="8.42578125" style="5" customWidth="1"/>
    <col min="15" max="15" width="9.42578125" style="6" customWidth="1"/>
    <col min="16" max="16384" width="9.140625" style="6"/>
  </cols>
  <sheetData>
    <row r="1" spans="1:15" ht="14.25" x14ac:dyDescent="0.2">
      <c r="A1" s="34" t="s">
        <v>1</v>
      </c>
      <c r="B1" s="35"/>
      <c r="C1" s="52" t="s">
        <v>27</v>
      </c>
      <c r="D1" s="36"/>
      <c r="E1" s="36"/>
      <c r="F1" s="37"/>
      <c r="G1" s="38"/>
      <c r="H1" s="38"/>
      <c r="I1" s="38"/>
      <c r="J1" s="38"/>
      <c r="K1" s="38"/>
      <c r="L1" s="38"/>
      <c r="M1" s="38"/>
      <c r="N1" s="38"/>
      <c r="O1" s="39"/>
    </row>
    <row r="2" spans="1:15" ht="15" x14ac:dyDescent="0.2">
      <c r="A2" s="34" t="s">
        <v>2</v>
      </c>
      <c r="B2" s="35"/>
      <c r="C2" s="47" t="s">
        <v>550</v>
      </c>
      <c r="D2" s="36"/>
      <c r="E2" s="36"/>
      <c r="F2" s="37"/>
      <c r="G2" s="38"/>
      <c r="H2" s="38"/>
      <c r="I2" s="38"/>
      <c r="J2" s="38"/>
      <c r="K2" s="38"/>
      <c r="L2" s="38"/>
      <c r="M2" s="38"/>
      <c r="N2" s="38"/>
      <c r="O2" s="39"/>
    </row>
    <row r="3" spans="1:15" ht="15" x14ac:dyDescent="0.2">
      <c r="A3" s="34" t="s">
        <v>3</v>
      </c>
      <c r="B3" s="35"/>
      <c r="C3" s="47" t="s">
        <v>31</v>
      </c>
      <c r="D3" s="36"/>
      <c r="E3" s="36"/>
      <c r="F3" s="37"/>
      <c r="G3" s="38"/>
      <c r="H3" s="38"/>
      <c r="I3" s="38"/>
      <c r="J3" s="38"/>
      <c r="K3" s="38"/>
      <c r="L3" s="38"/>
      <c r="M3" s="38"/>
      <c r="N3" s="38"/>
      <c r="O3" s="39"/>
    </row>
    <row r="4" spans="1:15" ht="14.25" x14ac:dyDescent="0.2">
      <c r="A4" s="34" t="s">
        <v>555</v>
      </c>
      <c r="B4" s="35"/>
      <c r="C4" s="40"/>
      <c r="D4" s="36"/>
      <c r="E4" s="36"/>
      <c r="F4" s="37"/>
      <c r="G4" s="38"/>
      <c r="H4" s="38"/>
      <c r="I4" s="38"/>
      <c r="J4" s="38"/>
      <c r="K4" s="38"/>
      <c r="L4" s="38"/>
      <c r="M4" s="38"/>
      <c r="N4" s="38"/>
      <c r="O4" s="39"/>
    </row>
    <row r="5" spans="1:15" ht="14.25" x14ac:dyDescent="0.2">
      <c r="A5" s="34"/>
      <c r="B5" s="35"/>
      <c r="C5" s="41"/>
      <c r="D5" s="36"/>
      <c r="E5" s="36"/>
      <c r="F5" s="37"/>
      <c r="G5" s="38"/>
      <c r="H5" s="38"/>
      <c r="I5" s="38"/>
      <c r="J5" s="38"/>
      <c r="K5" s="38"/>
      <c r="L5" s="38"/>
      <c r="M5" s="38"/>
      <c r="N5" s="42"/>
      <c r="O5" s="84"/>
    </row>
    <row r="6" spans="1:15" ht="14.25" x14ac:dyDescent="0.2">
      <c r="A6" s="8"/>
      <c r="B6" s="35"/>
      <c r="C6" s="41"/>
      <c r="D6" s="36"/>
      <c r="E6" s="36"/>
      <c r="F6" s="37"/>
      <c r="G6" s="38"/>
      <c r="H6" s="38"/>
      <c r="I6" s="38"/>
      <c r="J6" s="38"/>
      <c r="K6" s="38"/>
      <c r="L6" s="38"/>
      <c r="M6" s="38"/>
      <c r="N6" s="38"/>
      <c r="O6" s="39"/>
    </row>
    <row r="7" spans="1:15" ht="20.25" customHeight="1" x14ac:dyDescent="0.2">
      <c r="A7" s="236" t="s">
        <v>5</v>
      </c>
      <c r="B7" s="249" t="s">
        <v>29</v>
      </c>
      <c r="C7" s="247" t="s">
        <v>6</v>
      </c>
      <c r="D7" s="236" t="s">
        <v>7</v>
      </c>
      <c r="E7" s="7"/>
      <c r="F7" s="6"/>
      <c r="G7" s="6"/>
      <c r="H7" s="6"/>
      <c r="I7" s="6"/>
      <c r="J7" s="6"/>
      <c r="K7" s="6"/>
      <c r="L7" s="6"/>
      <c r="M7" s="6"/>
      <c r="N7" s="6"/>
    </row>
    <row r="8" spans="1:15" ht="78.75" customHeight="1" x14ac:dyDescent="0.2">
      <c r="A8" s="237"/>
      <c r="B8" s="250"/>
      <c r="C8" s="248"/>
      <c r="D8" s="237"/>
      <c r="E8" s="6"/>
      <c r="F8" s="6"/>
      <c r="G8" s="6"/>
      <c r="H8" s="6"/>
      <c r="I8" s="6"/>
      <c r="J8" s="6"/>
      <c r="K8" s="6"/>
      <c r="L8" s="6"/>
      <c r="M8" s="6"/>
      <c r="N8" s="6"/>
    </row>
    <row r="9" spans="1:15" x14ac:dyDescent="0.2">
      <c r="A9" s="85"/>
      <c r="B9" s="86"/>
      <c r="C9" s="50"/>
      <c r="D9" s="9"/>
      <c r="E9" s="6"/>
      <c r="F9" s="6"/>
      <c r="G9" s="6"/>
      <c r="H9" s="6"/>
      <c r="I9" s="6"/>
      <c r="J9" s="6"/>
      <c r="K9" s="6"/>
      <c r="L9" s="6"/>
      <c r="M9" s="6"/>
      <c r="N9" s="6"/>
    </row>
    <row r="10" spans="1:15" s="51" customFormat="1" ht="38.25" x14ac:dyDescent="0.2">
      <c r="A10" s="101">
        <v>1</v>
      </c>
      <c r="B10" s="165" t="s">
        <v>423</v>
      </c>
      <c r="C10" s="153" t="s">
        <v>34</v>
      </c>
      <c r="D10" s="153">
        <v>82</v>
      </c>
    </row>
    <row r="11" spans="1:15" s="51" customFormat="1" x14ac:dyDescent="0.2">
      <c r="A11" s="101">
        <v>2</v>
      </c>
      <c r="B11" s="164" t="s">
        <v>424</v>
      </c>
      <c r="C11" s="153" t="s">
        <v>34</v>
      </c>
      <c r="D11" s="153">
        <v>41</v>
      </c>
    </row>
    <row r="12" spans="1:15" s="51" customFormat="1" x14ac:dyDescent="0.2">
      <c r="A12" s="101">
        <v>3</v>
      </c>
      <c r="B12" s="164" t="s">
        <v>420</v>
      </c>
      <c r="C12" s="154" t="s">
        <v>66</v>
      </c>
      <c r="D12" s="153">
        <v>82</v>
      </c>
    </row>
    <row r="13" spans="1:15" s="51" customFormat="1" ht="38.25" x14ac:dyDescent="0.2">
      <c r="A13" s="101">
        <v>4</v>
      </c>
      <c r="B13" s="164" t="s">
        <v>421</v>
      </c>
      <c r="C13" s="153" t="s">
        <v>34</v>
      </c>
      <c r="D13" s="153">
        <v>82</v>
      </c>
    </row>
    <row r="14" spans="1:15" s="51" customFormat="1" ht="25.5" x14ac:dyDescent="0.2">
      <c r="A14" s="101">
        <v>5</v>
      </c>
      <c r="B14" s="164" t="s">
        <v>422</v>
      </c>
      <c r="C14" s="154" t="s">
        <v>66</v>
      </c>
      <c r="D14" s="153">
        <v>1</v>
      </c>
    </row>
    <row r="15" spans="1:15" s="28" customFormat="1" x14ac:dyDescent="0.2">
      <c r="A15" s="29"/>
      <c r="B15" s="19"/>
      <c r="C15" s="30"/>
      <c r="D15" s="29"/>
    </row>
    <row r="16" spans="1:15" x14ac:dyDescent="0.2">
      <c r="E16" s="6"/>
      <c r="F16" s="6"/>
      <c r="G16" s="6"/>
      <c r="H16" s="6"/>
      <c r="I16" s="6"/>
      <c r="J16" s="6"/>
      <c r="K16" s="6"/>
      <c r="L16" s="6"/>
      <c r="M16" s="6"/>
      <c r="N16" s="6"/>
    </row>
    <row r="17" spans="2:15" x14ac:dyDescent="0.2">
      <c r="J17" s="12"/>
      <c r="K17" s="43"/>
      <c r="L17" s="43"/>
      <c r="M17" s="43"/>
      <c r="N17" s="43"/>
      <c r="O17" s="44"/>
    </row>
    <row r="18" spans="2:15" x14ac:dyDescent="0.2">
      <c r="B18" s="31"/>
      <c r="E18" s="32"/>
    </row>
    <row r="19" spans="2:15" x14ac:dyDescent="0.2">
      <c r="E19" s="32"/>
    </row>
  </sheetData>
  <mergeCells count="4">
    <mergeCell ref="A7:A8"/>
    <mergeCell ref="B7:B8"/>
    <mergeCell ref="C7:C8"/>
    <mergeCell ref="D7:D8"/>
  </mergeCells>
  <pageMargins left="0.39370078740157483" right="0.35433070866141736" top="1.0236220472440944" bottom="0.39370078740157483" header="0.51181102362204722" footer="0.15748031496062992"/>
  <pageSetup paperSize="9" scale="98" orientation="landscape" r:id="rId1"/>
  <headerFooter alignWithMargins="0">
    <oddHeader>&amp;C&amp;12LOKĀLĀ TĀME Nr. 2-3&amp;"Arial,Bold"&amp;UVENTILĀCIJA.</oddHeader>
    <oddFooter>&amp;C&amp;8&amp;P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3"/>
  <sheetViews>
    <sheetView zoomScaleNormal="100" zoomScaleSheetLayoutView="80" workbookViewId="0">
      <selection activeCell="F8" sqref="F8"/>
    </sheetView>
  </sheetViews>
  <sheetFormatPr defaultRowHeight="12.75" x14ac:dyDescent="0.2"/>
  <cols>
    <col min="1" max="1" width="5.7109375" style="3" customWidth="1"/>
    <col min="2" max="2" width="56.28515625" style="1" customWidth="1"/>
    <col min="3" max="3" width="7.28515625" style="2" customWidth="1"/>
    <col min="4" max="4" width="8.85546875" style="3" customWidth="1"/>
    <col min="5" max="5" width="8.140625" style="3" customWidth="1"/>
    <col min="6" max="6" width="6.5703125" style="4" customWidth="1"/>
    <col min="7" max="7" width="7.85546875" style="5" customWidth="1"/>
    <col min="8" max="8" width="8" style="5" customWidth="1"/>
    <col min="9" max="9" width="8.28515625" style="5" customWidth="1"/>
    <col min="10" max="10" width="9.7109375" style="5" customWidth="1"/>
    <col min="11" max="11" width="8.42578125" style="5" customWidth="1"/>
    <col min="12" max="12" width="9.5703125" style="5" customWidth="1"/>
    <col min="13" max="13" width="9.85546875" style="5" customWidth="1"/>
    <col min="14" max="14" width="8.42578125" style="5" customWidth="1"/>
    <col min="15" max="15" width="9.42578125" style="6" customWidth="1"/>
    <col min="16" max="16384" width="9.140625" style="6"/>
  </cols>
  <sheetData>
    <row r="1" spans="1:15" ht="14.25" x14ac:dyDescent="0.2">
      <c r="A1" s="34" t="s">
        <v>1</v>
      </c>
      <c r="B1" s="35"/>
      <c r="C1" s="52" t="s">
        <v>27</v>
      </c>
      <c r="D1" s="36"/>
      <c r="E1" s="36"/>
      <c r="F1" s="37"/>
      <c r="G1" s="38"/>
      <c r="H1" s="38"/>
      <c r="I1" s="38"/>
      <c r="J1" s="38"/>
      <c r="K1" s="38"/>
      <c r="L1" s="38"/>
      <c r="M1" s="38"/>
      <c r="N1" s="38"/>
      <c r="O1" s="39"/>
    </row>
    <row r="2" spans="1:15" ht="15" x14ac:dyDescent="0.2">
      <c r="A2" s="34" t="s">
        <v>2</v>
      </c>
      <c r="B2" s="35"/>
      <c r="C2" s="47" t="s">
        <v>550</v>
      </c>
      <c r="D2" s="36"/>
      <c r="E2" s="36"/>
      <c r="F2" s="37"/>
      <c r="G2" s="38"/>
      <c r="H2" s="38"/>
      <c r="I2" s="38"/>
      <c r="J2" s="38"/>
      <c r="K2" s="38"/>
      <c r="L2" s="38"/>
      <c r="M2" s="38"/>
      <c r="N2" s="38"/>
      <c r="O2" s="39"/>
    </row>
    <row r="3" spans="1:15" ht="15" x14ac:dyDescent="0.2">
      <c r="A3" s="34" t="s">
        <v>3</v>
      </c>
      <c r="B3" s="35"/>
      <c r="C3" s="47" t="s">
        <v>31</v>
      </c>
      <c r="D3" s="36"/>
      <c r="E3" s="36"/>
      <c r="F3" s="37"/>
      <c r="G3" s="38"/>
      <c r="H3" s="38"/>
      <c r="I3" s="38"/>
      <c r="J3" s="38"/>
      <c r="K3" s="38"/>
      <c r="L3" s="38"/>
      <c r="M3" s="38"/>
      <c r="N3" s="38"/>
      <c r="O3" s="39"/>
    </row>
    <row r="4" spans="1:15" ht="14.25" x14ac:dyDescent="0.2">
      <c r="A4" s="34" t="s">
        <v>555</v>
      </c>
      <c r="B4" s="35"/>
      <c r="C4" s="40"/>
      <c r="D4" s="36"/>
      <c r="E4" s="36"/>
      <c r="F4" s="37"/>
      <c r="G4" s="38"/>
      <c r="H4" s="38"/>
      <c r="I4" s="38"/>
      <c r="J4" s="38"/>
      <c r="K4" s="38"/>
      <c r="L4" s="38"/>
      <c r="M4" s="38"/>
      <c r="N4" s="38"/>
      <c r="O4" s="39"/>
    </row>
    <row r="5" spans="1:15" ht="14.25" x14ac:dyDescent="0.2">
      <c r="A5" s="34"/>
      <c r="B5" s="35"/>
      <c r="C5" s="41"/>
      <c r="D5" s="36"/>
      <c r="E5" s="36"/>
      <c r="F5" s="37"/>
      <c r="G5" s="38"/>
      <c r="H5" s="38"/>
      <c r="I5" s="38"/>
      <c r="J5" s="38"/>
      <c r="K5" s="38"/>
      <c r="L5" s="38"/>
      <c r="M5" s="38"/>
      <c r="N5" s="42"/>
      <c r="O5" s="84"/>
    </row>
    <row r="6" spans="1:15" ht="14.25" x14ac:dyDescent="0.2">
      <c r="A6" s="8"/>
      <c r="B6" s="35"/>
      <c r="C6" s="41"/>
      <c r="D6" s="36"/>
      <c r="E6" s="36"/>
      <c r="F6" s="37"/>
      <c r="G6" s="38"/>
      <c r="H6" s="38"/>
      <c r="I6" s="38"/>
      <c r="J6" s="38"/>
      <c r="K6" s="38"/>
      <c r="L6" s="38"/>
      <c r="M6" s="38"/>
      <c r="N6" s="38"/>
      <c r="O6" s="39"/>
    </row>
    <row r="7" spans="1:15" ht="20.25" customHeight="1" x14ac:dyDescent="0.2">
      <c r="A7" s="236" t="s">
        <v>5</v>
      </c>
      <c r="B7" s="249" t="s">
        <v>29</v>
      </c>
      <c r="C7" s="247" t="s">
        <v>6</v>
      </c>
      <c r="D7" s="236" t="s">
        <v>7</v>
      </c>
      <c r="E7" s="7"/>
      <c r="F7" s="6"/>
      <c r="G7" s="6"/>
      <c r="H7" s="6"/>
      <c r="I7" s="6"/>
      <c r="J7" s="6"/>
      <c r="K7" s="6"/>
      <c r="L7" s="6"/>
      <c r="M7" s="6"/>
      <c r="N7" s="6"/>
    </row>
    <row r="8" spans="1:15" ht="47.25" customHeight="1" x14ac:dyDescent="0.2">
      <c r="A8" s="237"/>
      <c r="B8" s="250"/>
      <c r="C8" s="248"/>
      <c r="D8" s="237"/>
      <c r="E8" s="6"/>
      <c r="F8" s="6"/>
      <c r="G8" s="6"/>
      <c r="H8" s="6"/>
      <c r="I8" s="6"/>
      <c r="J8" s="6"/>
      <c r="K8" s="6"/>
      <c r="L8" s="6"/>
      <c r="M8" s="6"/>
      <c r="N8" s="6"/>
    </row>
    <row r="9" spans="1:15" x14ac:dyDescent="0.2">
      <c r="A9" s="85"/>
      <c r="B9" s="86"/>
      <c r="C9" s="50"/>
      <c r="D9" s="9"/>
      <c r="E9" s="6"/>
      <c r="F9" s="6"/>
      <c r="G9" s="6"/>
      <c r="H9" s="6"/>
      <c r="I9" s="6"/>
      <c r="J9" s="6"/>
      <c r="K9" s="6"/>
      <c r="L9" s="6"/>
      <c r="M9" s="6"/>
      <c r="N9" s="6"/>
    </row>
    <row r="10" spans="1:15" s="51" customFormat="1" x14ac:dyDescent="0.2">
      <c r="A10" s="101">
        <v>1</v>
      </c>
      <c r="B10" s="87" t="s">
        <v>463</v>
      </c>
      <c r="C10" s="121" t="s">
        <v>34</v>
      </c>
      <c r="D10" s="121">
        <v>1</v>
      </c>
    </row>
    <row r="11" spans="1:15" s="51" customFormat="1" x14ac:dyDescent="0.2">
      <c r="A11" s="101">
        <v>2</v>
      </c>
      <c r="B11" s="87" t="s">
        <v>464</v>
      </c>
      <c r="C11" s="121" t="s">
        <v>34</v>
      </c>
      <c r="D11" s="121">
        <v>1</v>
      </c>
    </row>
    <row r="12" spans="1:15" s="51" customFormat="1" x14ac:dyDescent="0.2">
      <c r="A12" s="101">
        <v>3</v>
      </c>
      <c r="B12" s="87" t="s">
        <v>465</v>
      </c>
      <c r="C12" s="121" t="s">
        <v>34</v>
      </c>
      <c r="D12" s="121">
        <v>1</v>
      </c>
    </row>
    <row r="13" spans="1:15" s="51" customFormat="1" ht="25.5" x14ac:dyDescent="0.2">
      <c r="A13" s="101">
        <v>4</v>
      </c>
      <c r="B13" s="87" t="s">
        <v>466</v>
      </c>
      <c r="C13" s="121" t="s">
        <v>34</v>
      </c>
      <c r="D13" s="121">
        <v>1</v>
      </c>
    </row>
    <row r="14" spans="1:15" s="51" customFormat="1" ht="38.25" x14ac:dyDescent="0.2">
      <c r="A14" s="101">
        <v>5</v>
      </c>
      <c r="B14" s="87" t="s">
        <v>467</v>
      </c>
      <c r="C14" s="121" t="s">
        <v>34</v>
      </c>
      <c r="D14" s="121">
        <v>1</v>
      </c>
    </row>
    <row r="15" spans="1:15" s="51" customFormat="1" x14ac:dyDescent="0.2">
      <c r="A15" s="101">
        <v>6</v>
      </c>
      <c r="B15" s="87" t="s">
        <v>468</v>
      </c>
      <c r="C15" s="121" t="s">
        <v>34</v>
      </c>
      <c r="D15" s="121">
        <v>3</v>
      </c>
    </row>
    <row r="16" spans="1:15" s="51" customFormat="1" x14ac:dyDescent="0.2">
      <c r="A16" s="101">
        <v>7</v>
      </c>
      <c r="B16" s="87" t="s">
        <v>425</v>
      </c>
      <c r="C16" s="121" t="s">
        <v>34</v>
      </c>
      <c r="D16" s="121">
        <v>1</v>
      </c>
    </row>
    <row r="17" spans="1:4" s="51" customFormat="1" ht="25.5" x14ac:dyDescent="0.2">
      <c r="A17" s="101">
        <v>8</v>
      </c>
      <c r="B17" s="87" t="s">
        <v>426</v>
      </c>
      <c r="C17" s="121" t="s">
        <v>34</v>
      </c>
      <c r="D17" s="121">
        <v>1</v>
      </c>
    </row>
    <row r="18" spans="1:4" s="51" customFormat="1" ht="25.5" x14ac:dyDescent="0.2">
      <c r="A18" s="101">
        <v>9</v>
      </c>
      <c r="B18" s="87" t="s">
        <v>427</v>
      </c>
      <c r="C18" s="121" t="s">
        <v>34</v>
      </c>
      <c r="D18" s="121">
        <v>1</v>
      </c>
    </row>
    <row r="19" spans="1:4" s="51" customFormat="1" ht="25.5" x14ac:dyDescent="0.2">
      <c r="A19" s="101">
        <v>10</v>
      </c>
      <c r="B19" s="87" t="s">
        <v>469</v>
      </c>
      <c r="C19" s="121" t="s">
        <v>34</v>
      </c>
      <c r="D19" s="121" t="s">
        <v>462</v>
      </c>
    </row>
    <row r="20" spans="1:4" s="51" customFormat="1" x14ac:dyDescent="0.2">
      <c r="A20" s="101">
        <v>11</v>
      </c>
      <c r="B20" s="87" t="s">
        <v>470</v>
      </c>
      <c r="C20" s="121" t="s">
        <v>34</v>
      </c>
      <c r="D20" s="121">
        <v>1</v>
      </c>
    </row>
    <row r="21" spans="1:4" s="51" customFormat="1" x14ac:dyDescent="0.2">
      <c r="A21" s="101">
        <v>12</v>
      </c>
      <c r="B21" s="87" t="s">
        <v>471</v>
      </c>
      <c r="C21" s="121" t="s">
        <v>34</v>
      </c>
      <c r="D21" s="121">
        <v>1</v>
      </c>
    </row>
    <row r="22" spans="1:4" s="51" customFormat="1" x14ac:dyDescent="0.2">
      <c r="A22" s="101">
        <v>13</v>
      </c>
      <c r="B22" s="87" t="s">
        <v>472</v>
      </c>
      <c r="C22" s="121" t="s">
        <v>34</v>
      </c>
      <c r="D22" s="121">
        <v>1</v>
      </c>
    </row>
    <row r="23" spans="1:4" s="51" customFormat="1" x14ac:dyDescent="0.2">
      <c r="A23" s="101">
        <v>14</v>
      </c>
      <c r="B23" s="87" t="s">
        <v>473</v>
      </c>
      <c r="C23" s="121" t="s">
        <v>34</v>
      </c>
      <c r="D23" s="121">
        <v>1</v>
      </c>
    </row>
    <row r="24" spans="1:4" s="51" customFormat="1" x14ac:dyDescent="0.2">
      <c r="A24" s="101">
        <v>15</v>
      </c>
      <c r="B24" s="87" t="s">
        <v>474</v>
      </c>
      <c r="C24" s="121" t="s">
        <v>34</v>
      </c>
      <c r="D24" s="121">
        <v>2</v>
      </c>
    </row>
    <row r="25" spans="1:4" s="51" customFormat="1" x14ac:dyDescent="0.2">
      <c r="A25" s="101">
        <v>16</v>
      </c>
      <c r="B25" s="87" t="s">
        <v>475</v>
      </c>
      <c r="C25" s="121" t="s">
        <v>34</v>
      </c>
      <c r="D25" s="121">
        <v>3</v>
      </c>
    </row>
    <row r="26" spans="1:4" s="51" customFormat="1" x14ac:dyDescent="0.2">
      <c r="A26" s="101">
        <v>17</v>
      </c>
      <c r="B26" s="87" t="s">
        <v>476</v>
      </c>
      <c r="C26" s="121" t="s">
        <v>34</v>
      </c>
      <c r="D26" s="121">
        <v>1</v>
      </c>
    </row>
    <row r="27" spans="1:4" s="51" customFormat="1" x14ac:dyDescent="0.2">
      <c r="A27" s="101">
        <v>18</v>
      </c>
      <c r="B27" s="87" t="s">
        <v>477</v>
      </c>
      <c r="C27" s="121" t="s">
        <v>34</v>
      </c>
      <c r="D27" s="121">
        <v>2</v>
      </c>
    </row>
    <row r="28" spans="1:4" s="51" customFormat="1" ht="25.5" x14ac:dyDescent="0.2">
      <c r="A28" s="101">
        <v>19</v>
      </c>
      <c r="B28" s="87" t="s">
        <v>478</v>
      </c>
      <c r="C28" s="121" t="s">
        <v>66</v>
      </c>
      <c r="D28" s="121">
        <v>1</v>
      </c>
    </row>
    <row r="29" spans="1:4" s="51" customFormat="1" x14ac:dyDescent="0.2">
      <c r="A29" s="101">
        <v>20</v>
      </c>
      <c r="B29" s="87" t="s">
        <v>428</v>
      </c>
      <c r="C29" s="121" t="s">
        <v>34</v>
      </c>
      <c r="D29" s="121">
        <v>1</v>
      </c>
    </row>
    <row r="30" spans="1:4" s="51" customFormat="1" x14ac:dyDescent="0.2">
      <c r="A30" s="101">
        <v>21</v>
      </c>
      <c r="B30" s="87" t="s">
        <v>429</v>
      </c>
      <c r="C30" s="121" t="s">
        <v>34</v>
      </c>
      <c r="D30" s="121">
        <v>1</v>
      </c>
    </row>
    <row r="31" spans="1:4" s="51" customFormat="1" x14ac:dyDescent="0.2">
      <c r="A31" s="101">
        <v>22</v>
      </c>
      <c r="B31" s="87" t="s">
        <v>430</v>
      </c>
      <c r="C31" s="121" t="s">
        <v>34</v>
      </c>
      <c r="D31" s="121">
        <v>1</v>
      </c>
    </row>
    <row r="32" spans="1:4" s="51" customFormat="1" x14ac:dyDescent="0.2">
      <c r="A32" s="101">
        <v>23</v>
      </c>
      <c r="B32" s="87" t="s">
        <v>431</v>
      </c>
      <c r="C32" s="121" t="s">
        <v>34</v>
      </c>
      <c r="D32" s="121">
        <v>2</v>
      </c>
    </row>
    <row r="33" spans="1:4" s="51" customFormat="1" x14ac:dyDescent="0.2">
      <c r="A33" s="101">
        <v>24</v>
      </c>
      <c r="B33" s="87" t="s">
        <v>432</v>
      </c>
      <c r="C33" s="121" t="s">
        <v>34</v>
      </c>
      <c r="D33" s="121">
        <v>1</v>
      </c>
    </row>
    <row r="34" spans="1:4" s="51" customFormat="1" x14ac:dyDescent="0.2">
      <c r="A34" s="101">
        <v>25</v>
      </c>
      <c r="B34" s="87" t="s">
        <v>433</v>
      </c>
      <c r="C34" s="121" t="s">
        <v>34</v>
      </c>
      <c r="D34" s="121">
        <v>2</v>
      </c>
    </row>
    <row r="35" spans="1:4" s="51" customFormat="1" x14ac:dyDescent="0.2">
      <c r="A35" s="101">
        <v>26</v>
      </c>
      <c r="B35" s="87" t="s">
        <v>434</v>
      </c>
      <c r="C35" s="121" t="s">
        <v>34</v>
      </c>
      <c r="D35" s="121">
        <v>2</v>
      </c>
    </row>
    <row r="36" spans="1:4" s="51" customFormat="1" x14ac:dyDescent="0.2">
      <c r="A36" s="101">
        <v>27</v>
      </c>
      <c r="B36" s="87" t="s">
        <v>435</v>
      </c>
      <c r="C36" s="121" t="s">
        <v>34</v>
      </c>
      <c r="D36" s="121">
        <v>2</v>
      </c>
    </row>
    <row r="37" spans="1:4" s="51" customFormat="1" x14ac:dyDescent="0.2">
      <c r="A37" s="101">
        <v>28</v>
      </c>
      <c r="B37" s="87" t="s">
        <v>436</v>
      </c>
      <c r="C37" s="121" t="s">
        <v>34</v>
      </c>
      <c r="D37" s="121">
        <v>1</v>
      </c>
    </row>
    <row r="38" spans="1:4" s="51" customFormat="1" x14ac:dyDescent="0.2">
      <c r="A38" s="101">
        <v>29</v>
      </c>
      <c r="B38" s="87" t="s">
        <v>437</v>
      </c>
      <c r="C38" s="121" t="s">
        <v>34</v>
      </c>
      <c r="D38" s="121">
        <v>1</v>
      </c>
    </row>
    <row r="39" spans="1:4" s="51" customFormat="1" x14ac:dyDescent="0.2">
      <c r="A39" s="101">
        <v>30</v>
      </c>
      <c r="B39" s="87" t="s">
        <v>438</v>
      </c>
      <c r="C39" s="121" t="s">
        <v>34</v>
      </c>
      <c r="D39" s="121">
        <v>5</v>
      </c>
    </row>
    <row r="40" spans="1:4" s="51" customFormat="1" x14ac:dyDescent="0.2">
      <c r="A40" s="101">
        <v>31</v>
      </c>
      <c r="B40" s="87" t="s">
        <v>479</v>
      </c>
      <c r="C40" s="121" t="s">
        <v>34</v>
      </c>
      <c r="D40" s="121">
        <v>2</v>
      </c>
    </row>
    <row r="41" spans="1:4" s="51" customFormat="1" x14ac:dyDescent="0.2">
      <c r="A41" s="101">
        <v>32</v>
      </c>
      <c r="B41" s="87" t="s">
        <v>439</v>
      </c>
      <c r="C41" s="121" t="s">
        <v>34</v>
      </c>
      <c r="D41" s="121">
        <v>8</v>
      </c>
    </row>
    <row r="42" spans="1:4" s="51" customFormat="1" x14ac:dyDescent="0.2">
      <c r="A42" s="101">
        <v>33</v>
      </c>
      <c r="B42" s="87" t="s">
        <v>440</v>
      </c>
      <c r="C42" s="121" t="s">
        <v>34</v>
      </c>
      <c r="D42" s="121">
        <v>8</v>
      </c>
    </row>
    <row r="43" spans="1:4" s="51" customFormat="1" x14ac:dyDescent="0.2">
      <c r="A43" s="101">
        <v>34</v>
      </c>
      <c r="B43" s="87" t="s">
        <v>441</v>
      </c>
      <c r="C43" s="121" t="s">
        <v>34</v>
      </c>
      <c r="D43" s="121">
        <v>15</v>
      </c>
    </row>
    <row r="44" spans="1:4" s="51" customFormat="1" x14ac:dyDescent="0.2">
      <c r="A44" s="101">
        <v>35</v>
      </c>
      <c r="B44" s="87" t="s">
        <v>442</v>
      </c>
      <c r="C44" s="121" t="s">
        <v>34</v>
      </c>
      <c r="D44" s="121">
        <v>2</v>
      </c>
    </row>
    <row r="45" spans="1:4" s="51" customFormat="1" x14ac:dyDescent="0.2">
      <c r="A45" s="101">
        <v>36</v>
      </c>
      <c r="B45" s="87" t="s">
        <v>443</v>
      </c>
      <c r="C45" s="121" t="s">
        <v>34</v>
      </c>
      <c r="D45" s="121">
        <v>13</v>
      </c>
    </row>
    <row r="46" spans="1:4" s="51" customFormat="1" x14ac:dyDescent="0.2">
      <c r="A46" s="101">
        <v>37</v>
      </c>
      <c r="B46" s="87" t="s">
        <v>444</v>
      </c>
      <c r="C46" s="121" t="s">
        <v>34</v>
      </c>
      <c r="D46" s="121">
        <v>2</v>
      </c>
    </row>
    <row r="47" spans="1:4" s="51" customFormat="1" x14ac:dyDescent="0.2">
      <c r="A47" s="101">
        <v>38</v>
      </c>
      <c r="B47" s="87" t="s">
        <v>445</v>
      </c>
      <c r="C47" s="121" t="s">
        <v>34</v>
      </c>
      <c r="D47" s="121">
        <v>9</v>
      </c>
    </row>
    <row r="48" spans="1:4" s="51" customFormat="1" x14ac:dyDescent="0.2">
      <c r="A48" s="101">
        <v>39</v>
      </c>
      <c r="B48" s="87" t="s">
        <v>446</v>
      </c>
      <c r="C48" s="121" t="s">
        <v>34</v>
      </c>
      <c r="D48" s="121">
        <v>7</v>
      </c>
    </row>
    <row r="49" spans="1:4" s="51" customFormat="1" x14ac:dyDescent="0.2">
      <c r="A49" s="101">
        <v>40</v>
      </c>
      <c r="B49" s="87" t="s">
        <v>447</v>
      </c>
      <c r="C49" s="121" t="s">
        <v>34</v>
      </c>
      <c r="D49" s="121">
        <v>6</v>
      </c>
    </row>
    <row r="50" spans="1:4" s="51" customFormat="1" x14ac:dyDescent="0.2">
      <c r="A50" s="101">
        <v>41</v>
      </c>
      <c r="B50" s="87" t="s">
        <v>448</v>
      </c>
      <c r="C50" s="121" t="s">
        <v>66</v>
      </c>
      <c r="D50" s="121">
        <v>3</v>
      </c>
    </row>
    <row r="51" spans="1:4" s="51" customFormat="1" x14ac:dyDescent="0.2">
      <c r="A51" s="101">
        <v>42</v>
      </c>
      <c r="B51" s="87" t="s">
        <v>449</v>
      </c>
      <c r="C51" s="121" t="s">
        <v>34</v>
      </c>
      <c r="D51" s="121">
        <v>5</v>
      </c>
    </row>
    <row r="52" spans="1:4" s="51" customFormat="1" ht="25.5" x14ac:dyDescent="0.2">
      <c r="A52" s="101">
        <v>43</v>
      </c>
      <c r="B52" s="87" t="s">
        <v>480</v>
      </c>
      <c r="C52" s="121" t="s">
        <v>62</v>
      </c>
      <c r="D52" s="121">
        <v>12</v>
      </c>
    </row>
    <row r="53" spans="1:4" s="51" customFormat="1" ht="25.5" x14ac:dyDescent="0.2">
      <c r="A53" s="101">
        <v>44</v>
      </c>
      <c r="B53" s="87" t="s">
        <v>481</v>
      </c>
      <c r="C53" s="121" t="s">
        <v>62</v>
      </c>
      <c r="D53" s="121">
        <v>42</v>
      </c>
    </row>
    <row r="54" spans="1:4" s="51" customFormat="1" ht="25.5" x14ac:dyDescent="0.2">
      <c r="A54" s="101">
        <v>45</v>
      </c>
      <c r="B54" s="87" t="s">
        <v>482</v>
      </c>
      <c r="C54" s="121" t="s">
        <v>62</v>
      </c>
      <c r="D54" s="121">
        <v>52</v>
      </c>
    </row>
    <row r="55" spans="1:4" s="51" customFormat="1" x14ac:dyDescent="0.2">
      <c r="A55" s="101">
        <v>46</v>
      </c>
      <c r="B55" s="87" t="s">
        <v>483</v>
      </c>
      <c r="C55" s="121" t="s">
        <v>62</v>
      </c>
      <c r="D55" s="121">
        <v>22</v>
      </c>
    </row>
    <row r="56" spans="1:4" s="51" customFormat="1" x14ac:dyDescent="0.2">
      <c r="A56" s="101">
        <v>47</v>
      </c>
      <c r="B56" s="87" t="s">
        <v>484</v>
      </c>
      <c r="C56" s="121" t="s">
        <v>62</v>
      </c>
      <c r="D56" s="121">
        <v>10</v>
      </c>
    </row>
    <row r="57" spans="1:4" s="51" customFormat="1" x14ac:dyDescent="0.2">
      <c r="A57" s="101">
        <v>48</v>
      </c>
      <c r="B57" s="87" t="s">
        <v>485</v>
      </c>
      <c r="C57" s="121" t="s">
        <v>62</v>
      </c>
      <c r="D57" s="121">
        <v>12</v>
      </c>
    </row>
    <row r="58" spans="1:4" s="51" customFormat="1" x14ac:dyDescent="0.2">
      <c r="A58" s="101">
        <v>49</v>
      </c>
      <c r="B58" s="87" t="s">
        <v>486</v>
      </c>
      <c r="C58" s="121" t="s">
        <v>62</v>
      </c>
      <c r="D58" s="121">
        <v>22</v>
      </c>
    </row>
    <row r="59" spans="1:4" s="51" customFormat="1" x14ac:dyDescent="0.2">
      <c r="A59" s="101">
        <v>50</v>
      </c>
      <c r="B59" s="87" t="s">
        <v>487</v>
      </c>
      <c r="C59" s="121" t="s">
        <v>62</v>
      </c>
      <c r="D59" s="121">
        <v>3</v>
      </c>
    </row>
    <row r="60" spans="1:4" s="51" customFormat="1" x14ac:dyDescent="0.2">
      <c r="A60" s="101">
        <v>51</v>
      </c>
      <c r="B60" s="87" t="s">
        <v>488</v>
      </c>
      <c r="C60" s="121" t="s">
        <v>62</v>
      </c>
      <c r="D60" s="121">
        <v>10</v>
      </c>
    </row>
    <row r="61" spans="1:4" s="51" customFormat="1" ht="25.5" x14ac:dyDescent="0.2">
      <c r="A61" s="101">
        <v>52</v>
      </c>
      <c r="B61" s="87" t="s">
        <v>489</v>
      </c>
      <c r="C61" s="121" t="s">
        <v>62</v>
      </c>
      <c r="D61" s="121">
        <v>22</v>
      </c>
    </row>
    <row r="62" spans="1:4" s="51" customFormat="1" ht="25.5" x14ac:dyDescent="0.2">
      <c r="A62" s="101">
        <v>53</v>
      </c>
      <c r="B62" s="87" t="s">
        <v>490</v>
      </c>
      <c r="C62" s="121" t="s">
        <v>62</v>
      </c>
      <c r="D62" s="121">
        <v>10</v>
      </c>
    </row>
    <row r="63" spans="1:4" s="51" customFormat="1" ht="25.5" x14ac:dyDescent="0.2">
      <c r="A63" s="101">
        <v>54</v>
      </c>
      <c r="B63" s="87" t="s">
        <v>491</v>
      </c>
      <c r="C63" s="121" t="s">
        <v>62</v>
      </c>
      <c r="D63" s="121">
        <v>12</v>
      </c>
    </row>
    <row r="64" spans="1:4" s="51" customFormat="1" ht="25.5" x14ac:dyDescent="0.2">
      <c r="A64" s="101">
        <v>55</v>
      </c>
      <c r="B64" s="87" t="s">
        <v>492</v>
      </c>
      <c r="C64" s="121" t="s">
        <v>62</v>
      </c>
      <c r="D64" s="121">
        <v>22</v>
      </c>
    </row>
    <row r="65" spans="1:4" s="51" customFormat="1" ht="25.5" x14ac:dyDescent="0.2">
      <c r="A65" s="101">
        <v>56</v>
      </c>
      <c r="B65" s="87" t="s">
        <v>493</v>
      </c>
      <c r="C65" s="121" t="s">
        <v>62</v>
      </c>
      <c r="D65" s="121">
        <v>3</v>
      </c>
    </row>
    <row r="66" spans="1:4" s="51" customFormat="1" ht="25.5" x14ac:dyDescent="0.2">
      <c r="A66" s="101">
        <v>57</v>
      </c>
      <c r="B66" s="87" t="s">
        <v>494</v>
      </c>
      <c r="C66" s="121" t="s">
        <v>62</v>
      </c>
      <c r="D66" s="121">
        <v>10</v>
      </c>
    </row>
    <row r="67" spans="1:4" s="51" customFormat="1" x14ac:dyDescent="0.2">
      <c r="A67" s="101">
        <v>58</v>
      </c>
      <c r="B67" s="87" t="s">
        <v>450</v>
      </c>
      <c r="C67" s="121" t="s">
        <v>34</v>
      </c>
      <c r="D67" s="121">
        <v>2</v>
      </c>
    </row>
    <row r="68" spans="1:4" s="51" customFormat="1" x14ac:dyDescent="0.2">
      <c r="A68" s="101">
        <v>59</v>
      </c>
      <c r="B68" s="87" t="s">
        <v>451</v>
      </c>
      <c r="C68" s="121" t="s">
        <v>66</v>
      </c>
      <c r="D68" s="166">
        <v>1</v>
      </c>
    </row>
    <row r="69" spans="1:4" s="51" customFormat="1" x14ac:dyDescent="0.2">
      <c r="A69" s="101">
        <v>60</v>
      </c>
      <c r="B69" s="87" t="s">
        <v>452</v>
      </c>
      <c r="C69" s="121" t="s">
        <v>66</v>
      </c>
      <c r="D69" s="166">
        <v>1</v>
      </c>
    </row>
    <row r="70" spans="1:4" s="51" customFormat="1" x14ac:dyDescent="0.2">
      <c r="A70" s="101">
        <v>61</v>
      </c>
      <c r="B70" s="87" t="s">
        <v>453</v>
      </c>
      <c r="C70" s="121" t="s">
        <v>66</v>
      </c>
      <c r="D70" s="166">
        <v>1</v>
      </c>
    </row>
    <row r="71" spans="1:4" s="51" customFormat="1" x14ac:dyDescent="0.2">
      <c r="A71" s="101">
        <v>62</v>
      </c>
      <c r="B71" s="87" t="s">
        <v>454</v>
      </c>
      <c r="C71" s="121" t="s">
        <v>66</v>
      </c>
      <c r="D71" s="166">
        <v>1</v>
      </c>
    </row>
    <row r="72" spans="1:4" s="51" customFormat="1" x14ac:dyDescent="0.2">
      <c r="A72" s="101">
        <v>63</v>
      </c>
      <c r="B72" s="87" t="s">
        <v>455</v>
      </c>
      <c r="C72" s="121" t="s">
        <v>66</v>
      </c>
      <c r="D72" s="166">
        <v>1</v>
      </c>
    </row>
    <row r="73" spans="1:4" s="51" customFormat="1" x14ac:dyDescent="0.2">
      <c r="A73" s="101">
        <v>64</v>
      </c>
      <c r="B73" s="87" t="s">
        <v>456</v>
      </c>
      <c r="C73" s="121" t="s">
        <v>66</v>
      </c>
      <c r="D73" s="166">
        <v>1</v>
      </c>
    </row>
    <row r="74" spans="1:4" s="51" customFormat="1" x14ac:dyDescent="0.2">
      <c r="A74" s="101">
        <v>65</v>
      </c>
      <c r="B74" s="87" t="s">
        <v>457</v>
      </c>
      <c r="C74" s="121" t="s">
        <v>66</v>
      </c>
      <c r="D74" s="166">
        <v>1</v>
      </c>
    </row>
    <row r="75" spans="1:4" s="51" customFormat="1" x14ac:dyDescent="0.2">
      <c r="A75" s="101">
        <v>66</v>
      </c>
      <c r="B75" s="87" t="s">
        <v>458</v>
      </c>
      <c r="C75" s="121" t="s">
        <v>66</v>
      </c>
      <c r="D75" s="166">
        <v>1</v>
      </c>
    </row>
    <row r="76" spans="1:4" s="51" customFormat="1" x14ac:dyDescent="0.2">
      <c r="A76" s="101">
        <v>67</v>
      </c>
      <c r="B76" s="87" t="s">
        <v>459</v>
      </c>
      <c r="C76" s="121" t="s">
        <v>66</v>
      </c>
      <c r="D76" s="166">
        <v>1</v>
      </c>
    </row>
    <row r="77" spans="1:4" s="51" customFormat="1" x14ac:dyDescent="0.2">
      <c r="A77" s="101">
        <v>68</v>
      </c>
      <c r="B77" s="87" t="s">
        <v>460</v>
      </c>
      <c r="C77" s="121" t="s">
        <v>66</v>
      </c>
      <c r="D77" s="166">
        <v>1</v>
      </c>
    </row>
    <row r="78" spans="1:4" s="51" customFormat="1" x14ac:dyDescent="0.2">
      <c r="A78" s="101">
        <v>69</v>
      </c>
      <c r="B78" s="87" t="s">
        <v>461</v>
      </c>
      <c r="C78" s="121" t="s">
        <v>66</v>
      </c>
      <c r="D78" s="166">
        <v>1</v>
      </c>
    </row>
    <row r="79" spans="1:4" s="51" customFormat="1" x14ac:dyDescent="0.2">
      <c r="A79" s="117"/>
      <c r="B79" s="118"/>
      <c r="C79" s="119"/>
      <c r="D79" s="117"/>
    </row>
    <row r="80" spans="1:4" s="51" customFormat="1" x14ac:dyDescent="0.2">
      <c r="A80" s="3"/>
      <c r="B80" s="1"/>
      <c r="C80" s="2"/>
      <c r="D80" s="3"/>
    </row>
    <row r="81" spans="1:15" s="51" customFormat="1" x14ac:dyDescent="0.2">
      <c r="A81" s="3"/>
      <c r="B81" s="1"/>
      <c r="C81" s="2"/>
      <c r="D81" s="3"/>
      <c r="E81" s="3"/>
      <c r="F81" s="4"/>
      <c r="G81" s="5"/>
      <c r="H81" s="5"/>
      <c r="I81" s="5"/>
      <c r="J81" s="12"/>
      <c r="K81" s="43"/>
      <c r="L81" s="43"/>
      <c r="M81" s="43"/>
      <c r="N81" s="43"/>
      <c r="O81" s="44"/>
    </row>
    <row r="82" spans="1:15" s="51" customFormat="1" x14ac:dyDescent="0.2">
      <c r="A82" s="3"/>
      <c r="B82" s="31"/>
      <c r="C82" s="2"/>
      <c r="D82" s="3"/>
      <c r="E82" s="32"/>
      <c r="F82" s="4"/>
      <c r="G82" s="5"/>
      <c r="H82" s="5"/>
      <c r="I82" s="5"/>
      <c r="J82" s="5"/>
      <c r="K82" s="5"/>
      <c r="L82" s="5"/>
      <c r="M82" s="5"/>
      <c r="N82" s="5"/>
      <c r="O82" s="6"/>
    </row>
    <row r="83" spans="1:15" s="28" customFormat="1" x14ac:dyDescent="0.2">
      <c r="A83" s="3"/>
      <c r="B83" s="1"/>
      <c r="C83" s="2"/>
      <c r="D83" s="3"/>
      <c r="E83" s="32"/>
      <c r="F83" s="4"/>
      <c r="G83" s="5"/>
      <c r="H83" s="5"/>
      <c r="I83" s="5"/>
      <c r="J83" s="5"/>
      <c r="K83" s="5"/>
      <c r="L83" s="5"/>
      <c r="M83" s="5"/>
      <c r="N83" s="5"/>
      <c r="O83" s="6"/>
    </row>
  </sheetData>
  <mergeCells count="4">
    <mergeCell ref="A7:A8"/>
    <mergeCell ref="B7:B8"/>
    <mergeCell ref="C7:C8"/>
    <mergeCell ref="D7:D8"/>
  </mergeCells>
  <pageMargins left="0.39370078740157483" right="0.35433070866141736" top="1.0236220472440944" bottom="0.39370078740157483" header="0.51181102362204722" footer="0.15748031496062992"/>
  <pageSetup paperSize="9" scale="92" orientation="landscape" r:id="rId1"/>
  <headerFooter alignWithMargins="0">
    <oddHeader>&amp;C&amp;12LOKĀLĀ TĀME Nr. 2-4&amp;"Arial,Bold"&amp;USILTUMMEZGLS.</oddHeader>
    <oddFooter>&amp;C&amp;8&amp;P</oddFooter>
  </headerFooter>
  <rowBreaks count="1" manualBreakCount="1">
    <brk id="61" max="14"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5"/>
  <sheetViews>
    <sheetView topLeftCell="A16" zoomScale="110" zoomScaleNormal="110" workbookViewId="0">
      <selection activeCell="B5" sqref="B5"/>
    </sheetView>
  </sheetViews>
  <sheetFormatPr defaultRowHeight="12.75" x14ac:dyDescent="0.2"/>
  <cols>
    <col min="1" max="1" width="5.7109375" customWidth="1"/>
    <col min="2" max="2" width="53.140625" customWidth="1"/>
    <col min="3" max="3" width="10" customWidth="1"/>
    <col min="4" max="4" width="10.140625" customWidth="1"/>
    <col min="5" max="5" width="7.140625" customWidth="1"/>
    <col min="6" max="6" width="5.5703125" customWidth="1"/>
    <col min="7" max="7" width="8.140625" customWidth="1"/>
    <col min="8" max="8" width="6.85546875" customWidth="1"/>
    <col min="9" max="9" width="7.140625" customWidth="1"/>
    <col min="10" max="10" width="9.28515625" customWidth="1"/>
    <col min="11" max="11" width="8.140625" customWidth="1"/>
    <col min="12" max="12" width="9.5703125" customWidth="1"/>
    <col min="13" max="13" width="7.7109375" customWidth="1"/>
    <col min="14" max="14" width="7.5703125" customWidth="1"/>
    <col min="15" max="15" width="9.42578125" customWidth="1"/>
  </cols>
  <sheetData>
    <row r="1" spans="1:15" ht="14.25" x14ac:dyDescent="0.2">
      <c r="A1" s="217" t="s">
        <v>1</v>
      </c>
      <c r="B1" s="218"/>
      <c r="C1" s="233" t="s">
        <v>27</v>
      </c>
      <c r="D1" s="219"/>
      <c r="E1" s="219"/>
      <c r="F1" s="220"/>
      <c r="G1" s="221"/>
      <c r="H1" s="221"/>
      <c r="I1" s="221"/>
      <c r="J1" s="221"/>
      <c r="K1" s="221"/>
      <c r="L1" s="221"/>
      <c r="M1" s="221"/>
      <c r="N1" s="221"/>
      <c r="O1" s="222"/>
    </row>
    <row r="2" spans="1:15" ht="15" x14ac:dyDescent="0.2">
      <c r="A2" s="217" t="s">
        <v>2</v>
      </c>
      <c r="B2" s="218"/>
      <c r="C2" s="223" t="s">
        <v>550</v>
      </c>
      <c r="D2" s="219"/>
      <c r="E2" s="219"/>
      <c r="F2" s="220"/>
      <c r="G2" s="221"/>
      <c r="H2" s="221"/>
      <c r="I2" s="221"/>
      <c r="J2" s="221"/>
      <c r="K2" s="221"/>
      <c r="L2" s="221"/>
      <c r="M2" s="221"/>
      <c r="N2" s="221"/>
      <c r="O2" s="222"/>
    </row>
    <row r="3" spans="1:15" ht="15" x14ac:dyDescent="0.2">
      <c r="A3" s="217" t="s">
        <v>3</v>
      </c>
      <c r="B3" s="218"/>
      <c r="C3" s="223" t="s">
        <v>31</v>
      </c>
      <c r="D3" s="219"/>
      <c r="E3" s="219"/>
      <c r="F3" s="220"/>
      <c r="G3" s="221"/>
      <c r="H3" s="221"/>
      <c r="I3" s="221"/>
      <c r="J3" s="221"/>
      <c r="K3" s="221"/>
      <c r="L3" s="221"/>
      <c r="M3" s="221"/>
      <c r="N3" s="221"/>
      <c r="O3" s="222"/>
    </row>
    <row r="4" spans="1:15" ht="14.25" x14ac:dyDescent="0.2">
      <c r="A4" s="217" t="s">
        <v>555</v>
      </c>
      <c r="B4" s="218"/>
      <c r="C4" s="224"/>
      <c r="D4" s="219"/>
      <c r="E4" s="219"/>
      <c r="F4" s="220"/>
      <c r="G4" s="221"/>
      <c r="H4" s="221"/>
      <c r="I4" s="221"/>
      <c r="J4" s="221"/>
      <c r="K4" s="221"/>
      <c r="L4" s="221"/>
      <c r="M4" s="221"/>
      <c r="N4" s="221"/>
      <c r="O4" s="222"/>
    </row>
    <row r="5" spans="1:15" ht="14.25" x14ac:dyDescent="0.2">
      <c r="A5" s="225"/>
      <c r="B5" s="218"/>
      <c r="C5" s="226"/>
      <c r="D5" s="219"/>
      <c r="E5" s="219"/>
      <c r="F5" s="220"/>
      <c r="G5" s="221"/>
      <c r="H5" s="221"/>
      <c r="I5" s="221"/>
      <c r="J5" s="227"/>
      <c r="K5" s="221"/>
      <c r="L5" s="221"/>
      <c r="M5" s="221"/>
      <c r="N5" s="228"/>
      <c r="O5" s="84"/>
    </row>
    <row r="6" spans="1:15" ht="14.25" x14ac:dyDescent="0.2">
      <c r="A6" s="225"/>
      <c r="B6" s="218"/>
      <c r="C6" s="226"/>
      <c r="D6" s="219"/>
      <c r="E6" s="219"/>
      <c r="F6" s="220"/>
      <c r="G6" s="221"/>
      <c r="H6" s="221"/>
      <c r="I6" s="221"/>
      <c r="J6" s="221"/>
      <c r="K6" s="221"/>
      <c r="L6" s="221"/>
      <c r="M6" s="221"/>
      <c r="N6" s="221"/>
      <c r="O6" s="222"/>
    </row>
    <row r="7" spans="1:15" ht="28.5" customHeight="1" x14ac:dyDescent="0.2">
      <c r="A7" s="236" t="s">
        <v>5</v>
      </c>
      <c r="B7" s="249" t="s">
        <v>29</v>
      </c>
      <c r="C7" s="247" t="s">
        <v>6</v>
      </c>
      <c r="D7" s="236" t="s">
        <v>7</v>
      </c>
    </row>
    <row r="8" spans="1:15" ht="35.25" customHeight="1" x14ac:dyDescent="0.2">
      <c r="A8" s="237"/>
      <c r="B8" s="250"/>
      <c r="C8" s="248"/>
      <c r="D8" s="237"/>
    </row>
    <row r="9" spans="1:15" x14ac:dyDescent="0.2">
      <c r="A9" s="85"/>
      <c r="B9" s="86"/>
      <c r="C9" s="50"/>
      <c r="D9" s="9"/>
    </row>
    <row r="10" spans="1:15" ht="29.25" customHeight="1" x14ac:dyDescent="0.2">
      <c r="A10" s="101">
        <v>1</v>
      </c>
      <c r="B10" s="202" t="s">
        <v>535</v>
      </c>
      <c r="C10" s="153" t="s">
        <v>62</v>
      </c>
      <c r="D10" s="153">
        <v>51</v>
      </c>
    </row>
    <row r="11" spans="1:15" ht="32.25" customHeight="1" x14ac:dyDescent="0.2">
      <c r="A11" s="101">
        <v>2</v>
      </c>
      <c r="B11" s="202" t="s">
        <v>536</v>
      </c>
      <c r="C11" s="153" t="s">
        <v>62</v>
      </c>
      <c r="D11" s="153">
        <v>383</v>
      </c>
    </row>
    <row r="12" spans="1:15" ht="33" customHeight="1" x14ac:dyDescent="0.2">
      <c r="A12" s="101">
        <v>3</v>
      </c>
      <c r="B12" s="202" t="s">
        <v>537</v>
      </c>
      <c r="C12" s="153" t="s">
        <v>62</v>
      </c>
      <c r="D12" s="153">
        <v>44</v>
      </c>
    </row>
    <row r="13" spans="1:15" ht="27.75" customHeight="1" x14ac:dyDescent="0.2">
      <c r="A13" s="101">
        <v>4</v>
      </c>
      <c r="B13" s="202" t="s">
        <v>538</v>
      </c>
      <c r="C13" s="153" t="s">
        <v>62</v>
      </c>
      <c r="D13" s="153">
        <v>28</v>
      </c>
    </row>
    <row r="14" spans="1:15" ht="36.75" customHeight="1" x14ac:dyDescent="0.2">
      <c r="A14" s="101">
        <v>5</v>
      </c>
      <c r="B14" s="202" t="s">
        <v>539</v>
      </c>
      <c r="C14" s="153" t="s">
        <v>62</v>
      </c>
      <c r="D14" s="153">
        <v>4</v>
      </c>
    </row>
    <row r="15" spans="1:15" ht="47.25" customHeight="1" x14ac:dyDescent="0.2">
      <c r="A15" s="101">
        <v>6</v>
      </c>
      <c r="B15" s="202" t="s">
        <v>382</v>
      </c>
      <c r="C15" s="154" t="s">
        <v>66</v>
      </c>
      <c r="D15" s="153">
        <v>1</v>
      </c>
    </row>
    <row r="16" spans="1:15" ht="20.25" customHeight="1" x14ac:dyDescent="0.2">
      <c r="A16" s="101">
        <v>7</v>
      </c>
      <c r="B16" s="203" t="s">
        <v>383</v>
      </c>
      <c r="C16" s="154" t="s">
        <v>66</v>
      </c>
      <c r="D16" s="204">
        <v>1</v>
      </c>
    </row>
    <row r="17" spans="1:4" ht="30.75" customHeight="1" x14ac:dyDescent="0.2">
      <c r="A17" s="101">
        <v>8</v>
      </c>
      <c r="B17" s="203" t="s">
        <v>540</v>
      </c>
      <c r="C17" s="205" t="s">
        <v>66</v>
      </c>
      <c r="D17" s="204">
        <v>1</v>
      </c>
    </row>
    <row r="18" spans="1:4" ht="29.25" customHeight="1" x14ac:dyDescent="0.2">
      <c r="A18" s="101">
        <v>9</v>
      </c>
      <c r="B18" s="203" t="s">
        <v>541</v>
      </c>
      <c r="C18" s="204" t="s">
        <v>68</v>
      </c>
      <c r="D18" s="204">
        <v>16</v>
      </c>
    </row>
    <row r="19" spans="1:4" ht="21" customHeight="1" x14ac:dyDescent="0.2">
      <c r="A19" s="101">
        <v>10</v>
      </c>
      <c r="B19" s="206" t="s">
        <v>542</v>
      </c>
      <c r="C19" s="153" t="s">
        <v>34</v>
      </c>
      <c r="D19" s="153">
        <v>11</v>
      </c>
    </row>
    <row r="20" spans="1:4" ht="30.75" customHeight="1" x14ac:dyDescent="0.2">
      <c r="A20" s="101">
        <v>11</v>
      </c>
      <c r="B20" s="203" t="s">
        <v>386</v>
      </c>
      <c r="C20" s="153" t="s">
        <v>34</v>
      </c>
      <c r="D20" s="153">
        <v>9</v>
      </c>
    </row>
    <row r="21" spans="1:4" ht="29.25" customHeight="1" x14ac:dyDescent="0.2">
      <c r="A21" s="101">
        <v>12</v>
      </c>
      <c r="B21" s="203" t="s">
        <v>387</v>
      </c>
      <c r="C21" s="153" t="s">
        <v>34</v>
      </c>
      <c r="D21" s="153">
        <v>2</v>
      </c>
    </row>
    <row r="22" spans="1:4" ht="30" customHeight="1" x14ac:dyDescent="0.2">
      <c r="A22" s="101">
        <v>13</v>
      </c>
      <c r="B22" s="203" t="s">
        <v>388</v>
      </c>
      <c r="C22" s="154" t="s">
        <v>66</v>
      </c>
      <c r="D22" s="153">
        <v>1</v>
      </c>
    </row>
    <row r="23" spans="1:4" ht="36.75" customHeight="1" x14ac:dyDescent="0.2">
      <c r="A23" s="101">
        <v>14</v>
      </c>
      <c r="B23" s="203" t="s">
        <v>543</v>
      </c>
      <c r="C23" s="153" t="s">
        <v>34</v>
      </c>
      <c r="D23" s="153">
        <v>11</v>
      </c>
    </row>
    <row r="24" spans="1:4" x14ac:dyDescent="0.2">
      <c r="A24" s="101">
        <v>15</v>
      </c>
      <c r="B24" s="207" t="s">
        <v>544</v>
      </c>
      <c r="C24" s="154" t="s">
        <v>66</v>
      </c>
      <c r="D24" s="153">
        <v>1</v>
      </c>
    </row>
    <row r="25" spans="1:4" x14ac:dyDescent="0.2">
      <c r="A25" s="101">
        <v>16</v>
      </c>
      <c r="B25" s="208" t="s">
        <v>384</v>
      </c>
      <c r="C25" s="154" t="s">
        <v>66</v>
      </c>
      <c r="D25" s="153">
        <v>1</v>
      </c>
    </row>
    <row r="26" spans="1:4" x14ac:dyDescent="0.2">
      <c r="A26" s="101">
        <v>17</v>
      </c>
      <c r="B26" s="208" t="s">
        <v>310</v>
      </c>
      <c r="C26" s="154" t="s">
        <v>66</v>
      </c>
      <c r="D26" s="153">
        <v>1</v>
      </c>
    </row>
    <row r="27" spans="1:4" ht="23.25" customHeight="1" x14ac:dyDescent="0.2">
      <c r="A27" s="101">
        <v>18</v>
      </c>
      <c r="B27" s="203" t="s">
        <v>385</v>
      </c>
      <c r="C27" s="154" t="s">
        <v>66</v>
      </c>
      <c r="D27" s="153">
        <v>1</v>
      </c>
    </row>
    <row r="28" spans="1:4" ht="32.25" customHeight="1" x14ac:dyDescent="0.2">
      <c r="A28" s="101">
        <v>19</v>
      </c>
      <c r="B28" s="203" t="s">
        <v>545</v>
      </c>
      <c r="C28" s="153" t="s">
        <v>68</v>
      </c>
      <c r="D28" s="153">
        <v>182</v>
      </c>
    </row>
    <row r="29" spans="1:4" ht="21" customHeight="1" x14ac:dyDescent="0.2">
      <c r="A29" s="101">
        <v>20</v>
      </c>
      <c r="B29" s="203" t="s">
        <v>546</v>
      </c>
      <c r="C29" s="153" t="s">
        <v>68</v>
      </c>
      <c r="D29" s="153">
        <v>182</v>
      </c>
    </row>
    <row r="30" spans="1:4" ht="33.75" customHeight="1" x14ac:dyDescent="0.2">
      <c r="A30" s="101">
        <v>21</v>
      </c>
      <c r="B30" s="209" t="s">
        <v>389</v>
      </c>
      <c r="C30" s="154" t="s">
        <v>66</v>
      </c>
      <c r="D30" s="153">
        <v>1</v>
      </c>
    </row>
    <row r="31" spans="1:4" x14ac:dyDescent="0.2">
      <c r="A31" s="29"/>
      <c r="B31" s="19"/>
      <c r="C31" s="30"/>
      <c r="D31" s="29"/>
    </row>
    <row r="32" spans="1:4" x14ac:dyDescent="0.2">
      <c r="A32" s="3"/>
      <c r="B32" s="1"/>
      <c r="C32" s="2"/>
      <c r="D32" s="3"/>
    </row>
    <row r="33" spans="1:15" x14ac:dyDescent="0.2">
      <c r="A33" s="3"/>
      <c r="B33" s="1"/>
      <c r="C33" s="2"/>
      <c r="D33" s="3"/>
      <c r="E33" s="3"/>
      <c r="F33" s="4"/>
      <c r="G33" s="5"/>
      <c r="H33" s="5"/>
      <c r="I33" s="5"/>
      <c r="J33" s="12"/>
      <c r="K33" s="43"/>
      <c r="L33" s="43"/>
      <c r="M33" s="43"/>
      <c r="N33" s="43"/>
      <c r="O33" s="44"/>
    </row>
    <row r="34" spans="1:15" x14ac:dyDescent="0.2">
      <c r="A34" s="3"/>
      <c r="B34" s="31"/>
      <c r="C34" s="2"/>
      <c r="D34" s="3"/>
      <c r="E34" s="32"/>
      <c r="F34" s="4"/>
      <c r="G34" s="5"/>
      <c r="H34" s="5"/>
      <c r="I34" s="5"/>
      <c r="J34" s="5"/>
      <c r="K34" s="5"/>
      <c r="L34" s="5"/>
      <c r="M34" s="5"/>
      <c r="N34" s="5"/>
      <c r="O34" s="6"/>
    </row>
    <row r="35" spans="1:15" x14ac:dyDescent="0.2">
      <c r="A35" s="3"/>
      <c r="B35" s="1"/>
      <c r="C35" s="2"/>
      <c r="D35" s="3"/>
      <c r="E35" s="32"/>
      <c r="F35" s="4"/>
      <c r="G35" s="5"/>
      <c r="H35" s="5"/>
      <c r="I35" s="5"/>
      <c r="J35" s="5"/>
      <c r="K35" s="5"/>
      <c r="L35" s="5"/>
      <c r="M35" s="5"/>
      <c r="N35" s="5"/>
      <c r="O35" s="6"/>
    </row>
  </sheetData>
  <mergeCells count="4">
    <mergeCell ref="A7:A8"/>
    <mergeCell ref="B7:B8"/>
    <mergeCell ref="C7:C8"/>
    <mergeCell ref="D7:D8"/>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J27"/>
  <sheetViews>
    <sheetView workbookViewId="0">
      <selection activeCell="J10" sqref="J10"/>
    </sheetView>
  </sheetViews>
  <sheetFormatPr defaultRowHeight="12.75" x14ac:dyDescent="0.2"/>
  <cols>
    <col min="1" max="1" width="4.140625" style="3" customWidth="1"/>
    <col min="2" max="2" width="10" style="3" customWidth="1"/>
    <col min="3" max="3" width="28.5703125" style="1" customWidth="1"/>
    <col min="4" max="4" width="17.7109375" style="2" customWidth="1"/>
    <col min="5" max="5" width="17.7109375" style="3" customWidth="1"/>
    <col min="6" max="6" width="17.7109375" style="4" customWidth="1"/>
    <col min="7" max="8" width="17.7109375" style="5" customWidth="1"/>
    <col min="9" max="16384" width="9.140625" style="6"/>
  </cols>
  <sheetData>
    <row r="1" spans="1:10" ht="14.25" x14ac:dyDescent="0.2">
      <c r="A1" s="8" t="s">
        <v>1</v>
      </c>
      <c r="B1" s="8"/>
      <c r="D1" s="52" t="s">
        <v>27</v>
      </c>
    </row>
    <row r="2" spans="1:10" ht="15" x14ac:dyDescent="0.2">
      <c r="A2" s="8" t="s">
        <v>2</v>
      </c>
      <c r="B2" s="8"/>
      <c r="D2" s="47" t="s">
        <v>550</v>
      </c>
    </row>
    <row r="3" spans="1:10" ht="15" x14ac:dyDescent="0.2">
      <c r="A3" s="8" t="s">
        <v>3</v>
      </c>
      <c r="B3" s="8"/>
      <c r="D3" s="47" t="s">
        <v>31</v>
      </c>
    </row>
    <row r="4" spans="1:10" ht="14.25" x14ac:dyDescent="0.2">
      <c r="A4" s="8" t="s">
        <v>555</v>
      </c>
      <c r="B4" s="8"/>
      <c r="D4" s="48"/>
      <c r="G4" s="45"/>
    </row>
    <row r="5" spans="1:10" ht="14.25" x14ac:dyDescent="0.2">
      <c r="A5" s="8" t="s">
        <v>18</v>
      </c>
      <c r="B5" s="8"/>
      <c r="D5" s="53"/>
    </row>
    <row r="6" spans="1:10" ht="14.25" x14ac:dyDescent="0.2">
      <c r="A6" s="8" t="s">
        <v>9</v>
      </c>
      <c r="B6" s="8"/>
      <c r="D6" s="53"/>
    </row>
    <row r="7" spans="1:10" ht="14.25" x14ac:dyDescent="0.2">
      <c r="A7" s="8"/>
      <c r="B7" s="8"/>
    </row>
    <row r="9" spans="1:10" ht="20.25" customHeight="1" x14ac:dyDescent="0.2">
      <c r="A9" s="236" t="s">
        <v>5</v>
      </c>
      <c r="B9" s="242" t="s">
        <v>10</v>
      </c>
      <c r="C9" s="240" t="s">
        <v>30</v>
      </c>
      <c r="D9" s="238" t="s">
        <v>19</v>
      </c>
      <c r="E9" s="246" t="s">
        <v>11</v>
      </c>
      <c r="F9" s="246"/>
      <c r="G9" s="246"/>
      <c r="H9" s="244" t="s">
        <v>8</v>
      </c>
      <c r="I9" s="7"/>
    </row>
    <row r="10" spans="1:10" ht="78.75" customHeight="1" x14ac:dyDescent="0.2">
      <c r="A10" s="237"/>
      <c r="B10" s="243"/>
      <c r="C10" s="241"/>
      <c r="D10" s="239"/>
      <c r="E10" s="66" t="s">
        <v>20</v>
      </c>
      <c r="F10" s="66" t="s">
        <v>28</v>
      </c>
      <c r="G10" s="66" t="s">
        <v>21</v>
      </c>
      <c r="H10" s="245"/>
    </row>
    <row r="11" spans="1:10" x14ac:dyDescent="0.2">
      <c r="A11" s="22"/>
      <c r="B11" s="21"/>
      <c r="C11" s="54"/>
      <c r="D11" s="24"/>
      <c r="E11" s="20"/>
      <c r="F11" s="25"/>
      <c r="G11" s="26"/>
      <c r="H11" s="27"/>
    </row>
    <row r="12" spans="1:10" s="83" customFormat="1" ht="25.5" x14ac:dyDescent="0.2">
      <c r="A12" s="75">
        <v>1</v>
      </c>
      <c r="B12" s="76" t="s">
        <v>23</v>
      </c>
      <c r="C12" s="77" t="s">
        <v>146</v>
      </c>
      <c r="D12" s="78"/>
      <c r="E12" s="79"/>
      <c r="F12" s="80"/>
      <c r="G12" s="79"/>
      <c r="H12" s="81"/>
      <c r="I12" s="82"/>
      <c r="J12" s="82"/>
    </row>
    <row r="13" spans="1:10" s="83" customFormat="1" x14ac:dyDescent="0.2">
      <c r="A13" s="75">
        <v>2</v>
      </c>
      <c r="B13" s="76" t="s">
        <v>24</v>
      </c>
      <c r="C13" s="77" t="s">
        <v>215</v>
      </c>
      <c r="D13" s="78"/>
      <c r="E13" s="79"/>
      <c r="F13" s="80"/>
      <c r="G13" s="79"/>
      <c r="H13" s="81"/>
      <c r="I13" s="82"/>
      <c r="J13" s="82"/>
    </row>
    <row r="14" spans="1:10" s="83" customFormat="1" x14ac:dyDescent="0.2">
      <c r="A14" s="75">
        <v>3</v>
      </c>
      <c r="B14" s="76" t="s">
        <v>25</v>
      </c>
      <c r="C14" s="77" t="s">
        <v>325</v>
      </c>
      <c r="D14" s="78"/>
      <c r="E14" s="79"/>
      <c r="F14" s="80"/>
      <c r="G14" s="79"/>
      <c r="H14" s="81"/>
      <c r="I14" s="82"/>
      <c r="J14" s="82"/>
    </row>
    <row r="15" spans="1:10" s="83" customFormat="1" ht="38.25" x14ac:dyDescent="0.2">
      <c r="A15" s="75">
        <v>4</v>
      </c>
      <c r="B15" s="76" t="s">
        <v>26</v>
      </c>
      <c r="C15" s="77" t="s">
        <v>216</v>
      </c>
      <c r="D15" s="78"/>
      <c r="E15" s="79"/>
      <c r="F15" s="80"/>
      <c r="G15" s="79"/>
      <c r="H15" s="81"/>
      <c r="I15" s="82"/>
      <c r="J15" s="82"/>
    </row>
    <row r="16" spans="1:10" x14ac:dyDescent="0.2">
      <c r="A16" s="15"/>
      <c r="B16" s="16"/>
      <c r="C16" s="23"/>
      <c r="D16" s="57"/>
      <c r="E16" s="58"/>
      <c r="F16" s="59"/>
      <c r="G16" s="58"/>
      <c r="H16" s="60"/>
      <c r="I16" s="56"/>
      <c r="J16" s="56"/>
    </row>
    <row r="17" spans="1:10" s="73" customFormat="1" x14ac:dyDescent="0.2">
      <c r="A17" s="67"/>
      <c r="B17" s="67"/>
      <c r="C17" s="68" t="s">
        <v>12</v>
      </c>
      <c r="D17" s="69"/>
      <c r="E17" s="70"/>
      <c r="F17" s="70"/>
      <c r="G17" s="70"/>
      <c r="H17" s="71"/>
      <c r="I17" s="72"/>
      <c r="J17" s="72"/>
    </row>
    <row r="18" spans="1:10" x14ac:dyDescent="0.2">
      <c r="E18" s="61"/>
      <c r="F18" s="62"/>
      <c r="G18" s="62"/>
      <c r="H18" s="62"/>
      <c r="I18" s="56"/>
      <c r="J18" s="56"/>
    </row>
    <row r="19" spans="1:10" x14ac:dyDescent="0.2">
      <c r="E19" s="61"/>
      <c r="F19" s="62"/>
      <c r="G19" s="62"/>
      <c r="H19" s="62"/>
      <c r="I19" s="56"/>
      <c r="J19" s="56"/>
    </row>
    <row r="20" spans="1:10" x14ac:dyDescent="0.2">
      <c r="C20" s="31"/>
      <c r="E20" s="61"/>
      <c r="F20" s="62"/>
      <c r="G20" s="62"/>
      <c r="H20" s="62"/>
      <c r="I20" s="56"/>
      <c r="J20" s="56"/>
    </row>
    <row r="21" spans="1:10" x14ac:dyDescent="0.2">
      <c r="E21" s="61"/>
      <c r="F21" s="62"/>
      <c r="G21" s="62"/>
      <c r="H21" s="62"/>
      <c r="I21" s="56"/>
      <c r="J21" s="56"/>
    </row>
    <row r="22" spans="1:10" x14ac:dyDescent="0.2">
      <c r="C22" s="31"/>
    </row>
    <row r="24" spans="1:10" x14ac:dyDescent="0.2">
      <c r="F24" s="32"/>
      <c r="G24" s="4"/>
    </row>
    <row r="25" spans="1:10" x14ac:dyDescent="0.2">
      <c r="F25" s="32"/>
      <c r="G25" s="4"/>
    </row>
    <row r="26" spans="1:10" x14ac:dyDescent="0.2">
      <c r="F26" s="32"/>
      <c r="G26" s="4"/>
    </row>
    <row r="27" spans="1:10" x14ac:dyDescent="0.2">
      <c r="F27" s="32"/>
      <c r="G27" s="4"/>
    </row>
  </sheetData>
  <mergeCells count="6">
    <mergeCell ref="H9:H10"/>
    <mergeCell ref="E9:G9"/>
    <mergeCell ref="A9:A10"/>
    <mergeCell ref="D9:D10"/>
    <mergeCell ref="C9:C10"/>
    <mergeCell ref="B9:B10"/>
  </mergeCells>
  <phoneticPr fontId="1" type="noConversion"/>
  <pageMargins left="0.74803149606299213" right="0.74803149606299213" top="0.86614173228346458" bottom="0.98425196850393704" header="0.51181102362204722" footer="0.51181102362204722"/>
  <pageSetup paperSize="9" orientation="landscape" r:id="rId1"/>
  <headerFooter alignWithMargins="0">
    <oddHeader>&amp;C&amp;"Arial,Bold"&amp;12&amp;UKOPSAVILKUMA APRĒĶINS  Nr. 1&amp;"Arial,Regular"&amp;U</oddHeader>
    <oddFooter>&amp;C&amp;8&amp;P&amp;R&amp;8&amp;D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35"/>
  <sheetViews>
    <sheetView view="pageBreakPreview" zoomScale="120" zoomScaleSheetLayoutView="120" workbookViewId="0">
      <selection activeCell="H4" sqref="H4"/>
    </sheetView>
  </sheetViews>
  <sheetFormatPr defaultRowHeight="12.75" x14ac:dyDescent="0.2"/>
  <cols>
    <col min="1" max="1" width="5.140625" style="3" customWidth="1"/>
    <col min="2" max="2" width="48.140625" style="1" customWidth="1"/>
    <col min="3" max="3" width="7.140625" style="2" customWidth="1"/>
    <col min="4" max="4" width="7.5703125" style="3" customWidth="1"/>
    <col min="5" max="5" width="6.28515625" style="3" customWidth="1"/>
    <col min="6" max="6" width="6.5703125" style="4" customWidth="1"/>
    <col min="7" max="7" width="6.42578125" style="5" customWidth="1"/>
    <col min="8" max="8" width="8" style="5" customWidth="1"/>
    <col min="9" max="9" width="6.28515625" style="5" customWidth="1"/>
    <col min="10" max="10" width="7.7109375" style="5" customWidth="1"/>
    <col min="11" max="11" width="8.42578125" style="5" customWidth="1"/>
    <col min="12" max="12" width="9.5703125" style="5" customWidth="1"/>
    <col min="13" max="13" width="10.42578125" style="5" customWidth="1"/>
    <col min="14" max="14" width="8.42578125" style="5" customWidth="1"/>
    <col min="15" max="15" width="9.42578125" style="6" customWidth="1"/>
    <col min="16" max="16384" width="9.140625" style="6"/>
  </cols>
  <sheetData>
    <row r="1" spans="1:15" ht="14.25" x14ac:dyDescent="0.2">
      <c r="A1" s="34" t="s">
        <v>1</v>
      </c>
      <c r="B1" s="35"/>
      <c r="C1" s="52" t="s">
        <v>27</v>
      </c>
      <c r="D1" s="36"/>
      <c r="E1" s="36"/>
      <c r="F1" s="37"/>
      <c r="G1" s="38"/>
      <c r="H1" s="38"/>
      <c r="I1" s="38"/>
      <c r="J1" s="38"/>
      <c r="K1" s="38"/>
      <c r="L1" s="38"/>
      <c r="M1" s="38"/>
      <c r="N1" s="38"/>
      <c r="O1" s="39"/>
    </row>
    <row r="2" spans="1:15" ht="15" x14ac:dyDescent="0.2">
      <c r="A2" s="34" t="s">
        <v>2</v>
      </c>
      <c r="B2" s="35"/>
      <c r="C2" s="47" t="s">
        <v>550</v>
      </c>
      <c r="D2" s="36"/>
      <c r="E2" s="36"/>
      <c r="F2" s="37"/>
      <c r="G2" s="38"/>
      <c r="H2" s="38"/>
      <c r="I2" s="38"/>
      <c r="J2" s="38"/>
      <c r="K2" s="38"/>
      <c r="L2" s="38"/>
      <c r="M2" s="38"/>
      <c r="N2" s="38"/>
      <c r="O2" s="39"/>
    </row>
    <row r="3" spans="1:15" ht="15" x14ac:dyDescent="0.2">
      <c r="A3" s="34" t="s">
        <v>3</v>
      </c>
      <c r="B3" s="35"/>
      <c r="C3" s="47" t="s">
        <v>31</v>
      </c>
      <c r="D3" s="36"/>
      <c r="E3" s="36"/>
      <c r="F3" s="37"/>
      <c r="G3" s="38"/>
      <c r="H3" s="38"/>
      <c r="I3" s="38"/>
      <c r="J3" s="38"/>
      <c r="K3" s="38"/>
      <c r="L3" s="38"/>
      <c r="M3" s="38"/>
      <c r="N3" s="38"/>
      <c r="O3" s="39"/>
    </row>
    <row r="4" spans="1:15" ht="14.25" x14ac:dyDescent="0.2">
      <c r="A4" s="34" t="s">
        <v>555</v>
      </c>
      <c r="B4" s="35"/>
      <c r="C4" s="40"/>
      <c r="D4" s="36"/>
      <c r="E4" s="36"/>
      <c r="F4" s="37"/>
      <c r="G4" s="38"/>
      <c r="H4" s="38"/>
      <c r="I4" s="38"/>
      <c r="J4" s="38"/>
      <c r="K4" s="38"/>
      <c r="L4" s="38"/>
      <c r="M4" s="38"/>
      <c r="N4" s="38"/>
      <c r="O4" s="39"/>
    </row>
    <row r="5" spans="1:15" ht="14.25" x14ac:dyDescent="0.2">
      <c r="A5" s="34"/>
      <c r="B5" s="35"/>
      <c r="C5" s="41"/>
      <c r="D5" s="36"/>
      <c r="E5" s="36"/>
      <c r="F5" s="37"/>
      <c r="G5" s="38"/>
      <c r="H5" s="38"/>
      <c r="I5" s="38"/>
      <c r="J5" s="38"/>
      <c r="K5" s="38"/>
      <c r="L5" s="38"/>
      <c r="M5" s="38"/>
      <c r="N5" s="42"/>
      <c r="O5" s="84"/>
    </row>
    <row r="6" spans="1:15" ht="14.25" x14ac:dyDescent="0.2">
      <c r="A6" s="8"/>
      <c r="B6" s="35"/>
      <c r="C6" s="41"/>
      <c r="D6" s="36"/>
      <c r="E6" s="36"/>
      <c r="F6" s="37"/>
      <c r="G6" s="38"/>
      <c r="H6" s="38"/>
      <c r="I6" s="38"/>
      <c r="J6" s="38"/>
      <c r="K6" s="38"/>
      <c r="L6" s="38"/>
      <c r="M6" s="38"/>
      <c r="N6" s="38"/>
      <c r="O6" s="39"/>
    </row>
    <row r="7" spans="1:15" ht="20.25" customHeight="1" x14ac:dyDescent="0.2">
      <c r="A7" s="236" t="s">
        <v>5</v>
      </c>
      <c r="B7" s="249" t="s">
        <v>29</v>
      </c>
      <c r="C7" s="247" t="s">
        <v>6</v>
      </c>
      <c r="D7" s="236" t="s">
        <v>7</v>
      </c>
      <c r="E7" s="7"/>
      <c r="F7" s="6"/>
      <c r="G7" s="6"/>
      <c r="H7" s="6"/>
      <c r="I7" s="6"/>
      <c r="J7" s="6"/>
      <c r="K7" s="6"/>
      <c r="L7" s="6"/>
      <c r="M7" s="6"/>
      <c r="N7" s="6"/>
    </row>
    <row r="8" spans="1:15" ht="59.25" customHeight="1" x14ac:dyDescent="0.2">
      <c r="A8" s="237"/>
      <c r="B8" s="250"/>
      <c r="C8" s="248"/>
      <c r="D8" s="237"/>
      <c r="E8" s="6"/>
      <c r="F8" s="6"/>
      <c r="G8" s="6"/>
      <c r="H8" s="6"/>
      <c r="I8" s="6"/>
      <c r="J8" s="6"/>
      <c r="K8" s="6"/>
      <c r="L8" s="6"/>
      <c r="M8" s="6"/>
      <c r="N8" s="6"/>
    </row>
    <row r="9" spans="1:15" x14ac:dyDescent="0.2">
      <c r="A9" s="85"/>
      <c r="B9" s="86"/>
      <c r="C9" s="50"/>
      <c r="D9" s="9"/>
      <c r="E9" s="6"/>
      <c r="F9" s="6"/>
      <c r="G9" s="6"/>
      <c r="H9" s="6"/>
      <c r="I9" s="6"/>
      <c r="J9" s="6"/>
      <c r="K9" s="6"/>
      <c r="L9" s="6"/>
      <c r="M9" s="6"/>
      <c r="N9" s="6"/>
    </row>
    <row r="10" spans="1:15" s="51" customFormat="1" ht="15.75" customHeight="1" x14ac:dyDescent="0.2">
      <c r="A10" s="101">
        <v>1</v>
      </c>
      <c r="B10" s="88" t="s">
        <v>32</v>
      </c>
      <c r="C10" s="88"/>
      <c r="D10" s="88"/>
    </row>
    <row r="11" spans="1:15" s="51" customFormat="1" x14ac:dyDescent="0.2">
      <c r="A11" s="232">
        <v>2</v>
      </c>
      <c r="B11" s="90" t="s">
        <v>33</v>
      </c>
      <c r="C11" s="91" t="s">
        <v>34</v>
      </c>
      <c r="D11" s="92">
        <v>1</v>
      </c>
    </row>
    <row r="12" spans="1:15" s="51" customFormat="1" x14ac:dyDescent="0.2">
      <c r="A12" s="101">
        <v>3</v>
      </c>
      <c r="B12" s="90" t="s">
        <v>35</v>
      </c>
      <c r="C12" s="91" t="s">
        <v>62</v>
      </c>
      <c r="D12" s="92">
        <v>150</v>
      </c>
    </row>
    <row r="13" spans="1:15" s="51" customFormat="1" x14ac:dyDescent="0.2">
      <c r="A13" s="101">
        <v>4</v>
      </c>
      <c r="B13" s="90" t="s">
        <v>37</v>
      </c>
      <c r="C13" s="91" t="s">
        <v>34</v>
      </c>
      <c r="D13" s="92">
        <v>1</v>
      </c>
    </row>
    <row r="14" spans="1:15" s="51" customFormat="1" x14ac:dyDescent="0.2">
      <c r="A14" s="232"/>
      <c r="B14" s="90" t="s">
        <v>38</v>
      </c>
      <c r="C14" s="91" t="s">
        <v>34</v>
      </c>
      <c r="D14" s="92">
        <v>1</v>
      </c>
    </row>
    <row r="15" spans="1:15" s="51" customFormat="1" x14ac:dyDescent="0.2">
      <c r="A15" s="232"/>
      <c r="B15" s="90" t="s">
        <v>39</v>
      </c>
      <c r="C15" s="91" t="s">
        <v>34</v>
      </c>
      <c r="D15" s="92">
        <v>1</v>
      </c>
    </row>
    <row r="16" spans="1:15" s="51" customFormat="1" x14ac:dyDescent="0.2">
      <c r="A16" s="232"/>
      <c r="B16" s="90" t="s">
        <v>40</v>
      </c>
      <c r="C16" s="91" t="s">
        <v>36</v>
      </c>
      <c r="D16" s="92">
        <v>1</v>
      </c>
    </row>
    <row r="17" spans="1:4" s="51" customFormat="1" x14ac:dyDescent="0.2">
      <c r="A17" s="232"/>
      <c r="B17" s="90" t="s">
        <v>41</v>
      </c>
      <c r="C17" s="91" t="s">
        <v>36</v>
      </c>
      <c r="D17" s="92">
        <v>1</v>
      </c>
    </row>
    <row r="18" spans="1:4" s="51" customFormat="1" x14ac:dyDescent="0.2">
      <c r="A18" s="232"/>
      <c r="B18" s="90" t="s">
        <v>42</v>
      </c>
      <c r="C18" s="91" t="s">
        <v>36</v>
      </c>
      <c r="D18" s="92">
        <v>1</v>
      </c>
    </row>
    <row r="19" spans="1:4" s="51" customFormat="1" ht="25.5" x14ac:dyDescent="0.2">
      <c r="A19" s="232"/>
      <c r="B19" s="90" t="s">
        <v>43</v>
      </c>
      <c r="C19" s="97" t="s">
        <v>46</v>
      </c>
      <c r="D19" s="92">
        <v>1833</v>
      </c>
    </row>
    <row r="20" spans="1:4" s="51" customFormat="1" ht="14.25" x14ac:dyDescent="0.2">
      <c r="A20" s="232"/>
      <c r="B20" s="90" t="s">
        <v>44</v>
      </c>
      <c r="C20" s="97" t="s">
        <v>46</v>
      </c>
      <c r="D20" s="92">
        <v>1833</v>
      </c>
    </row>
    <row r="21" spans="1:4" s="51" customFormat="1" ht="15" x14ac:dyDescent="0.25">
      <c r="A21" s="232"/>
      <c r="B21" s="93" t="s">
        <v>45</v>
      </c>
      <c r="C21" s="94" t="s">
        <v>46</v>
      </c>
      <c r="D21" s="95">
        <v>1833</v>
      </c>
    </row>
    <row r="22" spans="1:4" s="51" customFormat="1" ht="12.75" customHeight="1" x14ac:dyDescent="0.2">
      <c r="A22" s="232"/>
      <c r="B22" s="88" t="s">
        <v>47</v>
      </c>
      <c r="C22" s="88"/>
      <c r="D22" s="88"/>
    </row>
    <row r="23" spans="1:4" s="51" customFormat="1" ht="14.25" x14ac:dyDescent="0.2">
      <c r="A23" s="232"/>
      <c r="B23" s="96" t="s">
        <v>48</v>
      </c>
      <c r="C23" s="97" t="s">
        <v>46</v>
      </c>
      <c r="D23" s="97">
        <v>122</v>
      </c>
    </row>
    <row r="24" spans="1:4" s="51" customFormat="1" ht="25.5" x14ac:dyDescent="0.2">
      <c r="A24" s="232"/>
      <c r="B24" s="93" t="s">
        <v>49</v>
      </c>
      <c r="C24" s="94" t="s">
        <v>50</v>
      </c>
      <c r="D24" s="95">
        <f>ROUND(D23*0.6*0.12,0)</f>
        <v>9</v>
      </c>
    </row>
    <row r="25" spans="1:4" s="51" customFormat="1" ht="25.5" x14ac:dyDescent="0.2">
      <c r="A25" s="232"/>
      <c r="B25" s="90" t="s">
        <v>51</v>
      </c>
      <c r="C25" s="98" t="s">
        <v>137</v>
      </c>
      <c r="D25" s="99">
        <v>22.5</v>
      </c>
    </row>
    <row r="26" spans="1:4" s="51" customFormat="1" ht="25.5" x14ac:dyDescent="0.2">
      <c r="A26" s="232"/>
      <c r="B26" s="90" t="s">
        <v>52</v>
      </c>
      <c r="C26" s="98" t="s">
        <v>137</v>
      </c>
      <c r="D26" s="99">
        <v>247.68</v>
      </c>
    </row>
    <row r="27" spans="1:4" s="51" customFormat="1" ht="25.5" x14ac:dyDescent="0.2">
      <c r="A27" s="232"/>
      <c r="B27" s="90" t="s">
        <v>53</v>
      </c>
      <c r="C27" s="98" t="s">
        <v>137</v>
      </c>
      <c r="D27" s="99">
        <v>1.8</v>
      </c>
    </row>
    <row r="28" spans="1:4" s="51" customFormat="1" ht="25.5" x14ac:dyDescent="0.2">
      <c r="A28" s="232"/>
      <c r="B28" s="90" t="s">
        <v>54</v>
      </c>
      <c r="C28" s="98" t="s">
        <v>137</v>
      </c>
      <c r="D28" s="99">
        <v>1.89</v>
      </c>
    </row>
    <row r="29" spans="1:4" s="51" customFormat="1" ht="25.5" x14ac:dyDescent="0.2">
      <c r="A29" s="232"/>
      <c r="B29" s="90" t="s">
        <v>55</v>
      </c>
      <c r="C29" s="98" t="s">
        <v>137</v>
      </c>
      <c r="D29" s="99">
        <v>7.56</v>
      </c>
    </row>
    <row r="30" spans="1:4" s="51" customFormat="1" ht="25.5" x14ac:dyDescent="0.2">
      <c r="A30" s="232"/>
      <c r="B30" s="90" t="s">
        <v>56</v>
      </c>
      <c r="C30" s="98" t="s">
        <v>137</v>
      </c>
      <c r="D30" s="99">
        <v>81.900000000000006</v>
      </c>
    </row>
    <row r="31" spans="1:4" s="51" customFormat="1" ht="15" x14ac:dyDescent="0.25">
      <c r="A31" s="232"/>
      <c r="B31" s="100" t="s">
        <v>57</v>
      </c>
      <c r="C31" s="98" t="s">
        <v>46</v>
      </c>
      <c r="D31" s="99">
        <v>10.8</v>
      </c>
    </row>
    <row r="32" spans="1:4" s="51" customFormat="1" ht="15" x14ac:dyDescent="0.25">
      <c r="A32" s="232"/>
      <c r="B32" s="100" t="s">
        <v>58</v>
      </c>
      <c r="C32" s="98" t="s">
        <v>46</v>
      </c>
      <c r="D32" s="99">
        <v>10.55</v>
      </c>
    </row>
    <row r="33" spans="1:4" s="51" customFormat="1" ht="25.5" x14ac:dyDescent="0.25">
      <c r="A33" s="232"/>
      <c r="B33" s="90" t="s">
        <v>59</v>
      </c>
      <c r="C33" s="98" t="s">
        <v>46</v>
      </c>
      <c r="D33" s="99">
        <v>12.12</v>
      </c>
    </row>
    <row r="34" spans="1:4" s="51" customFormat="1" ht="25.5" x14ac:dyDescent="0.25">
      <c r="A34" s="232"/>
      <c r="B34" s="90" t="s">
        <v>60</v>
      </c>
      <c r="C34" s="98" t="s">
        <v>46</v>
      </c>
      <c r="D34" s="99">
        <v>7.29</v>
      </c>
    </row>
    <row r="35" spans="1:4" s="51" customFormat="1" x14ac:dyDescent="0.2">
      <c r="A35" s="232"/>
      <c r="B35" s="90" t="s">
        <v>61</v>
      </c>
      <c r="C35" s="94" t="s">
        <v>62</v>
      </c>
      <c r="D35" s="95">
        <v>539</v>
      </c>
    </row>
    <row r="36" spans="1:4" s="51" customFormat="1" x14ac:dyDescent="0.2">
      <c r="A36" s="232"/>
      <c r="B36" s="90" t="s">
        <v>63</v>
      </c>
      <c r="C36" s="94" t="s">
        <v>64</v>
      </c>
      <c r="D36" s="95">
        <v>2</v>
      </c>
    </row>
    <row r="37" spans="1:4" s="51" customFormat="1" x14ac:dyDescent="0.2">
      <c r="A37" s="232"/>
      <c r="B37" s="90" t="s">
        <v>65</v>
      </c>
      <c r="C37" s="94" t="s">
        <v>66</v>
      </c>
      <c r="D37" s="95">
        <v>10</v>
      </c>
    </row>
    <row r="38" spans="1:4" s="51" customFormat="1" x14ac:dyDescent="0.2">
      <c r="A38" s="232"/>
      <c r="B38" s="96" t="s">
        <v>375</v>
      </c>
      <c r="C38" s="101" t="s">
        <v>62</v>
      </c>
      <c r="D38" s="101">
        <v>122</v>
      </c>
    </row>
    <row r="39" spans="1:4" s="51" customFormat="1" x14ac:dyDescent="0.2">
      <c r="A39" s="232"/>
      <c r="B39" s="90" t="s">
        <v>67</v>
      </c>
      <c r="C39" s="94" t="s">
        <v>68</v>
      </c>
      <c r="D39" s="95">
        <v>22.8</v>
      </c>
    </row>
    <row r="40" spans="1:4" s="51" customFormat="1" x14ac:dyDescent="0.2">
      <c r="A40" s="232"/>
      <c r="B40" s="90" t="s">
        <v>69</v>
      </c>
      <c r="C40" s="94" t="s">
        <v>68</v>
      </c>
      <c r="D40" s="95">
        <v>22.4</v>
      </c>
    </row>
    <row r="41" spans="1:4" s="51" customFormat="1" x14ac:dyDescent="0.2">
      <c r="A41" s="232"/>
      <c r="B41" s="90" t="s">
        <v>70</v>
      </c>
      <c r="C41" s="94" t="s">
        <v>66</v>
      </c>
      <c r="D41" s="95">
        <v>4</v>
      </c>
    </row>
    <row r="42" spans="1:4" s="51" customFormat="1" x14ac:dyDescent="0.2">
      <c r="A42" s="232"/>
      <c r="B42" s="90" t="s">
        <v>71</v>
      </c>
      <c r="C42" s="94" t="s">
        <v>72</v>
      </c>
      <c r="D42" s="95">
        <v>1</v>
      </c>
    </row>
    <row r="43" spans="1:4" s="51" customFormat="1" x14ac:dyDescent="0.2">
      <c r="A43" s="232"/>
      <c r="B43" s="102" t="s">
        <v>73</v>
      </c>
      <c r="C43" s="103" t="s">
        <v>50</v>
      </c>
      <c r="D43" s="104">
        <v>53</v>
      </c>
    </row>
    <row r="44" spans="1:4" s="51" customFormat="1" ht="12.75" customHeight="1" x14ac:dyDescent="0.2">
      <c r="A44" s="232"/>
      <c r="B44" s="88" t="s">
        <v>74</v>
      </c>
      <c r="C44" s="88"/>
      <c r="D44" s="88"/>
    </row>
    <row r="45" spans="1:4" s="51" customFormat="1" ht="38.25" x14ac:dyDescent="0.2">
      <c r="A45" s="232"/>
      <c r="B45" s="96" t="s">
        <v>75</v>
      </c>
      <c r="C45" s="97" t="s">
        <v>46</v>
      </c>
      <c r="D45" s="101">
        <v>1860</v>
      </c>
    </row>
    <row r="46" spans="1:4" s="51" customFormat="1" x14ac:dyDescent="0.2">
      <c r="A46" s="232"/>
      <c r="B46" s="93" t="s">
        <v>76</v>
      </c>
      <c r="C46" s="105" t="s">
        <v>77</v>
      </c>
      <c r="D46" s="105">
        <f>D45*0.25</f>
        <v>465</v>
      </c>
    </row>
    <row r="47" spans="1:4" s="51" customFormat="1" x14ac:dyDescent="0.2">
      <c r="A47" s="232"/>
      <c r="B47" s="93" t="s">
        <v>78</v>
      </c>
      <c r="C47" s="105" t="s">
        <v>77</v>
      </c>
      <c r="D47" s="105">
        <f>D45*0.5</f>
        <v>930</v>
      </c>
    </row>
    <row r="48" spans="1:4" s="51" customFormat="1" x14ac:dyDescent="0.2">
      <c r="A48" s="232"/>
      <c r="B48" s="93" t="s">
        <v>79</v>
      </c>
      <c r="C48" s="105" t="s">
        <v>77</v>
      </c>
      <c r="D48" s="105">
        <f>1.7*D45</f>
        <v>3162</v>
      </c>
    </row>
    <row r="49" spans="1:4" s="51" customFormat="1" ht="14.25" x14ac:dyDescent="0.2">
      <c r="A49" s="232"/>
      <c r="B49" s="96" t="s">
        <v>80</v>
      </c>
      <c r="C49" s="97" t="s">
        <v>46</v>
      </c>
      <c r="D49" s="97">
        <v>10</v>
      </c>
    </row>
    <row r="50" spans="1:4" s="51" customFormat="1" ht="25.5" x14ac:dyDescent="0.2">
      <c r="A50" s="232"/>
      <c r="B50" s="93" t="s">
        <v>141</v>
      </c>
      <c r="C50" s="94" t="s">
        <v>68</v>
      </c>
      <c r="D50" s="95">
        <v>10</v>
      </c>
    </row>
    <row r="51" spans="1:4" s="51" customFormat="1" x14ac:dyDescent="0.2">
      <c r="A51" s="232"/>
      <c r="B51" s="93" t="s">
        <v>81</v>
      </c>
      <c r="C51" s="94" t="s">
        <v>72</v>
      </c>
      <c r="D51" s="95">
        <v>80</v>
      </c>
    </row>
    <row r="52" spans="1:4" s="51" customFormat="1" x14ac:dyDescent="0.2">
      <c r="A52" s="232"/>
      <c r="B52" s="93" t="s">
        <v>82</v>
      </c>
      <c r="C52" s="94" t="s">
        <v>77</v>
      </c>
      <c r="D52" s="95">
        <v>50</v>
      </c>
    </row>
    <row r="53" spans="1:4" s="51" customFormat="1" ht="14.25" x14ac:dyDescent="0.2">
      <c r="A53" s="232"/>
      <c r="B53" s="96" t="s">
        <v>83</v>
      </c>
      <c r="C53" s="97" t="s">
        <v>46</v>
      </c>
      <c r="D53" s="97">
        <v>740</v>
      </c>
    </row>
    <row r="54" spans="1:4" s="51" customFormat="1" ht="25.5" x14ac:dyDescent="0.2">
      <c r="A54" s="232"/>
      <c r="B54" s="93" t="s">
        <v>142</v>
      </c>
      <c r="C54" s="94" t="s">
        <v>68</v>
      </c>
      <c r="D54" s="95">
        <v>740</v>
      </c>
    </row>
    <row r="55" spans="1:4" s="51" customFormat="1" x14ac:dyDescent="0.2">
      <c r="A55" s="232"/>
      <c r="B55" s="93" t="s">
        <v>81</v>
      </c>
      <c r="C55" s="94" t="s">
        <v>72</v>
      </c>
      <c r="D55" s="95">
        <v>5920</v>
      </c>
    </row>
    <row r="56" spans="1:4" s="51" customFormat="1" x14ac:dyDescent="0.2">
      <c r="A56" s="232"/>
      <c r="B56" s="93" t="s">
        <v>82</v>
      </c>
      <c r="C56" s="94" t="s">
        <v>77</v>
      </c>
      <c r="D56" s="95">
        <v>3700</v>
      </c>
    </row>
    <row r="57" spans="1:4" s="51" customFormat="1" ht="14.25" x14ac:dyDescent="0.2">
      <c r="A57" s="232"/>
      <c r="B57" s="96" t="s">
        <v>84</v>
      </c>
      <c r="C57" s="97" t="s">
        <v>46</v>
      </c>
      <c r="D57" s="92">
        <v>940</v>
      </c>
    </row>
    <row r="58" spans="1:4" s="51" customFormat="1" ht="25.5" x14ac:dyDescent="0.2">
      <c r="A58" s="232"/>
      <c r="B58" s="93" t="s">
        <v>143</v>
      </c>
      <c r="C58" s="94" t="s">
        <v>68</v>
      </c>
      <c r="D58" s="95">
        <v>940</v>
      </c>
    </row>
    <row r="59" spans="1:4" s="51" customFormat="1" x14ac:dyDescent="0.2">
      <c r="A59" s="232"/>
      <c r="B59" s="93" t="s">
        <v>81</v>
      </c>
      <c r="C59" s="94" t="s">
        <v>72</v>
      </c>
      <c r="D59" s="95">
        <v>7520</v>
      </c>
    </row>
    <row r="60" spans="1:4" s="51" customFormat="1" x14ac:dyDescent="0.2">
      <c r="A60" s="232"/>
      <c r="B60" s="93" t="s">
        <v>82</v>
      </c>
      <c r="C60" s="94" t="s">
        <v>77</v>
      </c>
      <c r="D60" s="95">
        <v>4700</v>
      </c>
    </row>
    <row r="61" spans="1:4" s="51" customFormat="1" ht="14.25" x14ac:dyDescent="0.2">
      <c r="A61" s="232"/>
      <c r="B61" s="96" t="s">
        <v>85</v>
      </c>
      <c r="C61" s="97" t="s">
        <v>46</v>
      </c>
      <c r="D61" s="92">
        <v>20</v>
      </c>
    </row>
    <row r="62" spans="1:4" s="51" customFormat="1" ht="25.5" x14ac:dyDescent="0.2">
      <c r="A62" s="232"/>
      <c r="B62" s="93" t="s">
        <v>144</v>
      </c>
      <c r="C62" s="94" t="s">
        <v>68</v>
      </c>
      <c r="D62" s="95">
        <v>20</v>
      </c>
    </row>
    <row r="63" spans="1:4" s="51" customFormat="1" x14ac:dyDescent="0.2">
      <c r="A63" s="232"/>
      <c r="B63" s="93" t="s">
        <v>81</v>
      </c>
      <c r="C63" s="94" t="s">
        <v>72</v>
      </c>
      <c r="D63" s="95">
        <v>160</v>
      </c>
    </row>
    <row r="64" spans="1:4" s="51" customFormat="1" x14ac:dyDescent="0.2">
      <c r="A64" s="232"/>
      <c r="B64" s="93" t="s">
        <v>82</v>
      </c>
      <c r="C64" s="94" t="s">
        <v>77</v>
      </c>
      <c r="D64" s="95">
        <v>10</v>
      </c>
    </row>
    <row r="65" spans="1:4" s="51" customFormat="1" x14ac:dyDescent="0.2">
      <c r="A65" s="232"/>
      <c r="B65" s="96" t="s">
        <v>86</v>
      </c>
      <c r="C65" s="94" t="s">
        <v>62</v>
      </c>
      <c r="D65" s="95">
        <v>210</v>
      </c>
    </row>
    <row r="66" spans="1:4" s="51" customFormat="1" x14ac:dyDescent="0.2">
      <c r="A66" s="232"/>
      <c r="B66" s="93" t="s">
        <v>87</v>
      </c>
      <c r="C66" s="94" t="s">
        <v>62</v>
      </c>
      <c r="D66" s="95">
        <v>58</v>
      </c>
    </row>
    <row r="67" spans="1:4" s="51" customFormat="1" x14ac:dyDescent="0.2">
      <c r="A67" s="232"/>
      <c r="B67" s="93" t="s">
        <v>88</v>
      </c>
      <c r="C67" s="94" t="s">
        <v>62</v>
      </c>
      <c r="D67" s="95">
        <v>64</v>
      </c>
    </row>
    <row r="68" spans="1:4" s="51" customFormat="1" ht="25.5" x14ac:dyDescent="0.2">
      <c r="A68" s="232"/>
      <c r="B68" s="96" t="s">
        <v>139</v>
      </c>
      <c r="C68" s="97" t="s">
        <v>46</v>
      </c>
      <c r="D68" s="97">
        <v>40</v>
      </c>
    </row>
    <row r="69" spans="1:4" s="51" customFormat="1" ht="25.5" x14ac:dyDescent="0.2">
      <c r="A69" s="232"/>
      <c r="B69" s="93" t="s">
        <v>145</v>
      </c>
      <c r="C69" s="94" t="s">
        <v>68</v>
      </c>
      <c r="D69" s="95">
        <v>40</v>
      </c>
    </row>
    <row r="70" spans="1:4" s="51" customFormat="1" ht="25.5" x14ac:dyDescent="0.2">
      <c r="A70" s="232"/>
      <c r="B70" s="93" t="s">
        <v>89</v>
      </c>
      <c r="C70" s="94" t="s">
        <v>77</v>
      </c>
      <c r="D70" s="95">
        <v>160</v>
      </c>
    </row>
    <row r="71" spans="1:4" s="51" customFormat="1" ht="14.25" x14ac:dyDescent="0.2">
      <c r="A71" s="232"/>
      <c r="B71" s="96" t="s">
        <v>90</v>
      </c>
      <c r="C71" s="97" t="s">
        <v>46</v>
      </c>
      <c r="D71" s="97">
        <v>140</v>
      </c>
    </row>
    <row r="72" spans="1:4" s="51" customFormat="1" x14ac:dyDescent="0.2">
      <c r="A72" s="232"/>
      <c r="B72" s="106" t="s">
        <v>91</v>
      </c>
      <c r="C72" s="94" t="s">
        <v>68</v>
      </c>
      <c r="D72" s="95">
        <v>140</v>
      </c>
    </row>
    <row r="73" spans="1:4" s="51" customFormat="1" ht="25.5" x14ac:dyDescent="0.2">
      <c r="A73" s="232"/>
      <c r="B73" s="93" t="s">
        <v>89</v>
      </c>
      <c r="C73" s="94" t="s">
        <v>77</v>
      </c>
      <c r="D73" s="95">
        <v>700</v>
      </c>
    </row>
    <row r="74" spans="1:4" s="51" customFormat="1" x14ac:dyDescent="0.2">
      <c r="A74" s="232"/>
      <c r="B74" s="87" t="s">
        <v>138</v>
      </c>
      <c r="C74" s="101" t="s">
        <v>72</v>
      </c>
      <c r="D74" s="101">
        <v>112</v>
      </c>
    </row>
    <row r="75" spans="1:4" s="51" customFormat="1" x14ac:dyDescent="0.2">
      <c r="A75" s="232"/>
      <c r="B75" s="87" t="s">
        <v>92</v>
      </c>
      <c r="C75" s="101" t="s">
        <v>72</v>
      </c>
      <c r="D75" s="101">
        <v>112</v>
      </c>
    </row>
    <row r="76" spans="1:4" s="51" customFormat="1" ht="14.25" x14ac:dyDescent="0.2">
      <c r="A76" s="232"/>
      <c r="B76" s="96" t="s">
        <v>93</v>
      </c>
      <c r="C76" s="97" t="s">
        <v>46</v>
      </c>
      <c r="D76" s="97">
        <v>2010</v>
      </c>
    </row>
    <row r="77" spans="1:4" s="51" customFormat="1" x14ac:dyDescent="0.2">
      <c r="A77" s="232"/>
      <c r="B77" s="106" t="s">
        <v>94</v>
      </c>
      <c r="C77" s="94" t="s">
        <v>68</v>
      </c>
      <c r="D77" s="95">
        <v>2211</v>
      </c>
    </row>
    <row r="78" spans="1:4" s="51" customFormat="1" x14ac:dyDescent="0.2">
      <c r="A78" s="232"/>
      <c r="B78" s="106" t="s">
        <v>95</v>
      </c>
      <c r="C78" s="94" t="s">
        <v>96</v>
      </c>
      <c r="D78" s="95">
        <v>402</v>
      </c>
    </row>
    <row r="79" spans="1:4" s="51" customFormat="1" ht="25.5" x14ac:dyDescent="0.2">
      <c r="A79" s="232"/>
      <c r="B79" s="107" t="s">
        <v>97</v>
      </c>
      <c r="C79" s="94" t="s">
        <v>77</v>
      </c>
      <c r="D79" s="95">
        <v>804</v>
      </c>
    </row>
    <row r="80" spans="1:4" s="51" customFormat="1" ht="25.5" x14ac:dyDescent="0.2">
      <c r="A80" s="232"/>
      <c r="B80" s="96" t="s">
        <v>98</v>
      </c>
      <c r="C80" s="97" t="s">
        <v>46</v>
      </c>
      <c r="D80" s="97">
        <v>22.8</v>
      </c>
    </row>
    <row r="81" spans="1:4" s="51" customFormat="1" x14ac:dyDescent="0.2">
      <c r="A81" s="232"/>
      <c r="B81" s="93" t="s">
        <v>99</v>
      </c>
      <c r="C81" s="94" t="s">
        <v>68</v>
      </c>
      <c r="D81" s="95">
        <v>25</v>
      </c>
    </row>
    <row r="82" spans="1:4" s="51" customFormat="1" x14ac:dyDescent="0.2">
      <c r="A82" s="232"/>
      <c r="B82" s="93" t="s">
        <v>100</v>
      </c>
      <c r="C82" s="94" t="s">
        <v>77</v>
      </c>
      <c r="D82" s="95">
        <v>25</v>
      </c>
    </row>
    <row r="83" spans="1:4" s="51" customFormat="1" ht="14.25" x14ac:dyDescent="0.2">
      <c r="A83" s="232"/>
      <c r="B83" s="96" t="s">
        <v>101</v>
      </c>
      <c r="C83" s="97" t="s">
        <v>46</v>
      </c>
      <c r="D83" s="95">
        <v>23</v>
      </c>
    </row>
    <row r="84" spans="1:4" s="51" customFormat="1" x14ac:dyDescent="0.2">
      <c r="A84" s="232"/>
      <c r="B84" s="93" t="s">
        <v>102</v>
      </c>
      <c r="C84" s="94" t="s">
        <v>96</v>
      </c>
      <c r="D84" s="95">
        <f>ROUND(D83*0.2,0)</f>
        <v>5</v>
      </c>
    </row>
    <row r="85" spans="1:4" s="51" customFormat="1" x14ac:dyDescent="0.2">
      <c r="A85" s="232"/>
      <c r="B85" s="93" t="s">
        <v>103</v>
      </c>
      <c r="C85" s="94" t="s">
        <v>77</v>
      </c>
      <c r="D85" s="95">
        <f>ROUND(D83*0.35,0)</f>
        <v>8</v>
      </c>
    </row>
    <row r="86" spans="1:4" s="51" customFormat="1" ht="25.5" x14ac:dyDescent="0.2">
      <c r="A86" s="232"/>
      <c r="B86" s="96" t="s">
        <v>376</v>
      </c>
      <c r="C86" s="97" t="s">
        <v>62</v>
      </c>
      <c r="D86" s="108">
        <v>87</v>
      </c>
    </row>
    <row r="87" spans="1:4" s="51" customFormat="1" x14ac:dyDescent="0.2">
      <c r="A87" s="232"/>
      <c r="B87" s="93" t="s">
        <v>104</v>
      </c>
      <c r="C87" s="109" t="s">
        <v>96</v>
      </c>
      <c r="D87" s="110">
        <f>ROUND(D86*0.3,0)</f>
        <v>26</v>
      </c>
    </row>
    <row r="88" spans="1:4" s="51" customFormat="1" ht="15" x14ac:dyDescent="0.25">
      <c r="A88" s="232"/>
      <c r="B88" s="96" t="s">
        <v>105</v>
      </c>
      <c r="C88" s="98" t="s">
        <v>106</v>
      </c>
      <c r="D88" s="92">
        <v>22.4</v>
      </c>
    </row>
    <row r="89" spans="1:4" s="51" customFormat="1" x14ac:dyDescent="0.2">
      <c r="A89" s="232"/>
      <c r="B89" s="93" t="s">
        <v>107</v>
      </c>
      <c r="C89" s="94" t="s">
        <v>62</v>
      </c>
      <c r="D89" s="95">
        <v>22.4</v>
      </c>
    </row>
    <row r="90" spans="1:4" s="51" customFormat="1" x14ac:dyDescent="0.2">
      <c r="A90" s="232"/>
      <c r="B90" s="93" t="s">
        <v>108</v>
      </c>
      <c r="C90" s="94" t="s">
        <v>72</v>
      </c>
      <c r="D90" s="95">
        <v>40</v>
      </c>
    </row>
    <row r="91" spans="1:4" s="51" customFormat="1" x14ac:dyDescent="0.2">
      <c r="A91" s="232"/>
      <c r="B91" s="96" t="s">
        <v>377</v>
      </c>
      <c r="C91" s="97" t="s">
        <v>106</v>
      </c>
      <c r="D91" s="97">
        <v>120</v>
      </c>
    </row>
    <row r="92" spans="1:4" s="51" customFormat="1" ht="14.25" x14ac:dyDescent="0.2">
      <c r="A92" s="232"/>
      <c r="B92" s="93" t="s">
        <v>109</v>
      </c>
      <c r="C92" s="97" t="s">
        <v>46</v>
      </c>
      <c r="D92" s="95">
        <v>40</v>
      </c>
    </row>
    <row r="93" spans="1:4" s="51" customFormat="1" x14ac:dyDescent="0.2">
      <c r="A93" s="232"/>
      <c r="B93" s="96" t="s">
        <v>110</v>
      </c>
      <c r="C93" s="97" t="s">
        <v>62</v>
      </c>
      <c r="D93" s="97">
        <v>160</v>
      </c>
    </row>
    <row r="94" spans="1:4" s="51" customFormat="1" x14ac:dyDescent="0.2">
      <c r="A94" s="232"/>
      <c r="B94" s="93" t="s">
        <v>111</v>
      </c>
      <c r="C94" s="94" t="s">
        <v>34</v>
      </c>
      <c r="D94" s="95">
        <v>280</v>
      </c>
    </row>
    <row r="95" spans="1:4" s="51" customFormat="1" x14ac:dyDescent="0.2">
      <c r="A95" s="232"/>
      <c r="B95" s="93" t="s">
        <v>112</v>
      </c>
      <c r="C95" s="94" t="s">
        <v>66</v>
      </c>
      <c r="D95" s="95">
        <v>10</v>
      </c>
    </row>
    <row r="96" spans="1:4" s="51" customFormat="1" x14ac:dyDescent="0.2">
      <c r="A96" s="232"/>
      <c r="B96" s="96" t="s">
        <v>113</v>
      </c>
      <c r="C96" s="97" t="s">
        <v>34</v>
      </c>
      <c r="D96" s="97">
        <v>10</v>
      </c>
    </row>
    <row r="97" spans="1:4" s="51" customFormat="1" x14ac:dyDescent="0.2">
      <c r="A97" s="232"/>
      <c r="B97" s="93" t="s">
        <v>114</v>
      </c>
      <c r="C97" s="94" t="s">
        <v>34</v>
      </c>
      <c r="D97" s="95">
        <v>8</v>
      </c>
    </row>
    <row r="98" spans="1:4" s="51" customFormat="1" x14ac:dyDescent="0.2">
      <c r="A98" s="232"/>
      <c r="B98" s="93" t="s">
        <v>115</v>
      </c>
      <c r="C98" s="94" t="s">
        <v>66</v>
      </c>
      <c r="D98" s="95">
        <v>8</v>
      </c>
    </row>
    <row r="99" spans="1:4" s="51" customFormat="1" ht="25.5" x14ac:dyDescent="0.2">
      <c r="A99" s="232"/>
      <c r="B99" s="96" t="s">
        <v>116</v>
      </c>
      <c r="C99" s="97" t="s">
        <v>62</v>
      </c>
      <c r="D99" s="111">
        <v>120</v>
      </c>
    </row>
    <row r="100" spans="1:4" s="51" customFormat="1" x14ac:dyDescent="0.2">
      <c r="A100" s="232"/>
      <c r="B100" s="96" t="s">
        <v>117</v>
      </c>
      <c r="C100" s="97" t="s">
        <v>68</v>
      </c>
      <c r="D100" s="111">
        <v>240</v>
      </c>
    </row>
    <row r="101" spans="1:4" s="51" customFormat="1" x14ac:dyDescent="0.2">
      <c r="A101" s="232"/>
      <c r="B101" s="96" t="s">
        <v>118</v>
      </c>
      <c r="C101" s="97" t="s">
        <v>68</v>
      </c>
      <c r="D101" s="97">
        <v>18</v>
      </c>
    </row>
    <row r="102" spans="1:4" s="51" customFormat="1" x14ac:dyDescent="0.2">
      <c r="A102" s="232"/>
      <c r="B102" s="93" t="s">
        <v>119</v>
      </c>
      <c r="C102" s="94" t="s">
        <v>77</v>
      </c>
      <c r="D102" s="95">
        <f>ROUND(D101*10,0)</f>
        <v>180</v>
      </c>
    </row>
    <row r="103" spans="1:4" s="51" customFormat="1" ht="25.5" x14ac:dyDescent="0.2">
      <c r="A103" s="232"/>
      <c r="B103" s="112" t="s">
        <v>120</v>
      </c>
      <c r="C103" s="94" t="s">
        <v>68</v>
      </c>
      <c r="D103" s="95">
        <v>500</v>
      </c>
    </row>
    <row r="104" spans="1:4" s="51" customFormat="1" x14ac:dyDescent="0.2">
      <c r="A104" s="232"/>
      <c r="B104" s="93" t="s">
        <v>121</v>
      </c>
      <c r="C104" s="94" t="s">
        <v>77</v>
      </c>
      <c r="D104" s="95">
        <f>ROUND(D103*5,0)</f>
        <v>2500</v>
      </c>
    </row>
    <row r="105" spans="1:4" s="51" customFormat="1" ht="25.5" x14ac:dyDescent="0.2">
      <c r="A105" s="232"/>
      <c r="B105" s="112" t="s">
        <v>122</v>
      </c>
      <c r="C105" s="97" t="s">
        <v>46</v>
      </c>
      <c r="D105" s="95">
        <v>330</v>
      </c>
    </row>
    <row r="106" spans="1:4" s="51" customFormat="1" ht="25.5" x14ac:dyDescent="0.2">
      <c r="A106" s="232"/>
      <c r="B106" s="93" t="s">
        <v>123</v>
      </c>
      <c r="C106" s="94" t="s">
        <v>68</v>
      </c>
      <c r="D106" s="95">
        <f>D105*1.05</f>
        <v>346.5</v>
      </c>
    </row>
    <row r="107" spans="1:4" s="51" customFormat="1" x14ac:dyDescent="0.2">
      <c r="A107" s="232"/>
      <c r="B107" s="93" t="s">
        <v>81</v>
      </c>
      <c r="C107" s="94" t="s">
        <v>72</v>
      </c>
      <c r="D107" s="95">
        <v>1650</v>
      </c>
    </row>
    <row r="108" spans="1:4" s="51" customFormat="1" ht="25.5" x14ac:dyDescent="0.2">
      <c r="A108" s="232"/>
      <c r="B108" s="93" t="s">
        <v>89</v>
      </c>
      <c r="C108" s="94" t="s">
        <v>77</v>
      </c>
      <c r="D108" s="95">
        <f>D105*4</f>
        <v>1320</v>
      </c>
    </row>
    <row r="109" spans="1:4" s="51" customFormat="1" x14ac:dyDescent="0.2">
      <c r="A109" s="232"/>
      <c r="B109" s="93" t="s">
        <v>124</v>
      </c>
      <c r="C109" s="94" t="s">
        <v>68</v>
      </c>
      <c r="D109" s="95">
        <f>ROUND(D105*1.1,0)</f>
        <v>363</v>
      </c>
    </row>
    <row r="110" spans="1:4" s="51" customFormat="1" ht="14.25" x14ac:dyDescent="0.2">
      <c r="A110" s="232"/>
      <c r="B110" s="96" t="s">
        <v>125</v>
      </c>
      <c r="C110" s="97" t="s">
        <v>46</v>
      </c>
      <c r="D110" s="95">
        <v>180</v>
      </c>
    </row>
    <row r="111" spans="1:4" s="51" customFormat="1" x14ac:dyDescent="0.2">
      <c r="A111" s="232"/>
      <c r="B111" s="93" t="s">
        <v>119</v>
      </c>
      <c r="C111" s="94" t="s">
        <v>77</v>
      </c>
      <c r="D111" s="95">
        <f>ROUND(D110*10,0)</f>
        <v>1800</v>
      </c>
    </row>
    <row r="112" spans="1:4" s="51" customFormat="1" ht="12.75" customHeight="1" x14ac:dyDescent="0.2">
      <c r="A112" s="232"/>
      <c r="B112" s="96" t="s">
        <v>126</v>
      </c>
      <c r="C112" s="97" t="s">
        <v>46</v>
      </c>
      <c r="D112" s="97">
        <v>180</v>
      </c>
    </row>
    <row r="113" spans="1:4" s="51" customFormat="1" x14ac:dyDescent="0.2">
      <c r="A113" s="232"/>
      <c r="B113" s="93" t="s">
        <v>95</v>
      </c>
      <c r="C113" s="94" t="s">
        <v>96</v>
      </c>
      <c r="D113" s="95">
        <f>ROUND(D112*0.2,0)</f>
        <v>36</v>
      </c>
    </row>
    <row r="114" spans="1:4" s="51" customFormat="1" ht="25.5" x14ac:dyDescent="0.2">
      <c r="A114" s="232"/>
      <c r="B114" s="93" t="s">
        <v>127</v>
      </c>
      <c r="C114" s="94" t="s">
        <v>77</v>
      </c>
      <c r="D114" s="95">
        <f>ROUND(D112*0.35,0)</f>
        <v>63</v>
      </c>
    </row>
    <row r="115" spans="1:4" s="51" customFormat="1" ht="25.5" x14ac:dyDescent="0.2">
      <c r="A115" s="232"/>
      <c r="B115" s="96" t="s">
        <v>140</v>
      </c>
      <c r="C115" s="97" t="s">
        <v>46</v>
      </c>
      <c r="D115" s="97">
        <v>10</v>
      </c>
    </row>
    <row r="116" spans="1:4" s="51" customFormat="1" ht="25.5" x14ac:dyDescent="0.2">
      <c r="A116" s="232"/>
      <c r="B116" s="93" t="s">
        <v>128</v>
      </c>
      <c r="C116" s="94" t="s">
        <v>68</v>
      </c>
      <c r="D116" s="95">
        <v>10</v>
      </c>
    </row>
    <row r="117" spans="1:4" s="51" customFormat="1" ht="25.5" x14ac:dyDescent="0.2">
      <c r="A117" s="232"/>
      <c r="B117" s="93" t="s">
        <v>89</v>
      </c>
      <c r="C117" s="94" t="s">
        <v>77</v>
      </c>
      <c r="D117" s="95">
        <v>40</v>
      </c>
    </row>
    <row r="118" spans="1:4" s="51" customFormat="1" x14ac:dyDescent="0.2">
      <c r="A118" s="232"/>
      <c r="B118" s="106" t="s">
        <v>94</v>
      </c>
      <c r="C118" s="94" t="s">
        <v>68</v>
      </c>
      <c r="D118" s="95">
        <v>44</v>
      </c>
    </row>
    <row r="119" spans="1:4" s="51" customFormat="1" x14ac:dyDescent="0.2">
      <c r="A119" s="232"/>
      <c r="B119" s="106" t="s">
        <v>95</v>
      </c>
      <c r="C119" s="94" t="s">
        <v>96</v>
      </c>
      <c r="D119" s="95">
        <v>8</v>
      </c>
    </row>
    <row r="120" spans="1:4" s="51" customFormat="1" ht="25.5" x14ac:dyDescent="0.2">
      <c r="A120" s="232"/>
      <c r="B120" s="107" t="s">
        <v>97</v>
      </c>
      <c r="C120" s="94" t="s">
        <v>77</v>
      </c>
      <c r="D120" s="95">
        <v>16</v>
      </c>
    </row>
    <row r="121" spans="1:4" s="51" customFormat="1" x14ac:dyDescent="0.2">
      <c r="A121" s="232"/>
      <c r="B121" s="96" t="s">
        <v>129</v>
      </c>
      <c r="C121" s="97" t="s">
        <v>62</v>
      </c>
      <c r="D121" s="97">
        <v>120</v>
      </c>
    </row>
    <row r="122" spans="1:4" s="51" customFormat="1" x14ac:dyDescent="0.2">
      <c r="A122" s="232"/>
      <c r="B122" s="93" t="s">
        <v>130</v>
      </c>
      <c r="C122" s="94" t="s">
        <v>50</v>
      </c>
      <c r="D122" s="95">
        <f>ROUND(D121*0.1*0.7,0)</f>
        <v>8</v>
      </c>
    </row>
    <row r="123" spans="1:4" s="51" customFormat="1" x14ac:dyDescent="0.2">
      <c r="A123" s="232"/>
      <c r="B123" s="93" t="s">
        <v>131</v>
      </c>
      <c r="C123" s="94" t="s">
        <v>50</v>
      </c>
      <c r="D123" s="95">
        <f>ROUND(D121*1.1*0.05,0)</f>
        <v>7</v>
      </c>
    </row>
    <row r="124" spans="1:4" s="51" customFormat="1" ht="25.5" x14ac:dyDescent="0.2">
      <c r="A124" s="232"/>
      <c r="B124" s="93" t="s">
        <v>132</v>
      </c>
      <c r="C124" s="94" t="s">
        <v>50</v>
      </c>
      <c r="D124" s="95">
        <f>ROUND(D121*1.1*0.18,0)</f>
        <v>24</v>
      </c>
    </row>
    <row r="125" spans="1:4" s="51" customFormat="1" x14ac:dyDescent="0.2">
      <c r="A125" s="232"/>
      <c r="B125" s="93" t="s">
        <v>133</v>
      </c>
      <c r="C125" s="94" t="s">
        <v>50</v>
      </c>
      <c r="D125" s="95">
        <f>ROUND(D121*1.1*0.3,0)</f>
        <v>40</v>
      </c>
    </row>
    <row r="126" spans="1:4" s="51" customFormat="1" x14ac:dyDescent="0.2">
      <c r="A126" s="232"/>
      <c r="B126" s="113" t="s">
        <v>115</v>
      </c>
      <c r="C126" s="94" t="s">
        <v>66</v>
      </c>
      <c r="D126" s="114">
        <v>1</v>
      </c>
    </row>
    <row r="127" spans="1:4" s="51" customFormat="1" x14ac:dyDescent="0.2">
      <c r="A127" s="232"/>
      <c r="B127" s="96" t="s">
        <v>134</v>
      </c>
      <c r="C127" s="94" t="s">
        <v>50</v>
      </c>
      <c r="D127" s="115">
        <f>D123+D124+D125</f>
        <v>71</v>
      </c>
    </row>
    <row r="128" spans="1:4" s="51" customFormat="1" x14ac:dyDescent="0.2">
      <c r="A128" s="89"/>
      <c r="B128" s="96"/>
      <c r="C128" s="94"/>
      <c r="D128" s="115"/>
    </row>
    <row r="129" spans="1:15" s="51" customFormat="1" x14ac:dyDescent="0.2">
      <c r="A129" s="89"/>
      <c r="B129" s="96" t="s">
        <v>135</v>
      </c>
      <c r="C129" s="94" t="s">
        <v>72</v>
      </c>
      <c r="D129" s="115">
        <v>1</v>
      </c>
    </row>
    <row r="130" spans="1:15" s="51" customFormat="1" x14ac:dyDescent="0.2">
      <c r="A130" s="89"/>
      <c r="B130" s="96" t="s">
        <v>136</v>
      </c>
      <c r="C130" s="94" t="s">
        <v>72</v>
      </c>
      <c r="D130" s="115">
        <v>1</v>
      </c>
    </row>
    <row r="131" spans="1:15" s="28" customFormat="1" x14ac:dyDescent="0.2">
      <c r="A131" s="29"/>
      <c r="B131" s="19"/>
      <c r="C131" s="30"/>
      <c r="D131" s="29"/>
    </row>
    <row r="132" spans="1:15" x14ac:dyDescent="0.2">
      <c r="E132" s="6"/>
      <c r="F132" s="6"/>
      <c r="G132" s="6"/>
      <c r="H132" s="6"/>
      <c r="I132" s="6"/>
      <c r="J132" s="6"/>
      <c r="K132" s="6"/>
      <c r="L132" s="6"/>
      <c r="M132" s="6"/>
      <c r="N132" s="6"/>
    </row>
    <row r="133" spans="1:15" x14ac:dyDescent="0.2">
      <c r="J133" s="12"/>
      <c r="K133" s="43"/>
      <c r="L133" s="43"/>
      <c r="M133" s="43"/>
      <c r="N133" s="43"/>
      <c r="O133" s="44"/>
    </row>
    <row r="134" spans="1:15" x14ac:dyDescent="0.2">
      <c r="B134" s="31"/>
      <c r="E134" s="32"/>
    </row>
    <row r="135" spans="1:15" x14ac:dyDescent="0.2">
      <c r="E135" s="32"/>
    </row>
  </sheetData>
  <mergeCells count="4">
    <mergeCell ref="A7:A8"/>
    <mergeCell ref="C7:C8"/>
    <mergeCell ref="D7:D8"/>
    <mergeCell ref="B7:B8"/>
  </mergeCells>
  <phoneticPr fontId="1" type="noConversion"/>
  <pageMargins left="0.39370078740157483" right="0.35433070866141736" top="1.0236220472440944" bottom="0.39370078740157483" header="0.51181102362204722" footer="0.15748031496062992"/>
  <pageSetup paperSize="9" scale="92" orientation="landscape" r:id="rId1"/>
  <headerFooter alignWithMargins="0">
    <oddHeader>&amp;C&amp;12LOKĀLĀ TĀME Nr. 1-1&amp;"Arial,Bold"&amp;UFASĀDES SILTINĀŠANA UN APDARE.</oddHeader>
    <oddFooter>&amp;C&amp;8&amp;P</oddFooter>
  </headerFooter>
  <rowBreaks count="1" manualBreakCount="1">
    <brk id="108" max="1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2"/>
  <sheetViews>
    <sheetView view="pageBreakPreview" zoomScale="120" zoomScaleSheetLayoutView="120" workbookViewId="0">
      <selection activeCell="B5" sqref="B5"/>
    </sheetView>
  </sheetViews>
  <sheetFormatPr defaultRowHeight="12.75" x14ac:dyDescent="0.2"/>
  <cols>
    <col min="1" max="1" width="5.7109375" style="3" customWidth="1"/>
    <col min="2" max="2" width="51.85546875" style="1" customWidth="1"/>
    <col min="3" max="3" width="7.7109375" style="2" customWidth="1"/>
    <col min="4" max="4" width="8" style="3" customWidth="1"/>
    <col min="5" max="5" width="6.28515625" style="3" customWidth="1"/>
    <col min="6" max="6" width="6.5703125" style="4" customWidth="1"/>
    <col min="7" max="7" width="6.42578125" style="5" customWidth="1"/>
    <col min="8" max="8" width="8" style="5" customWidth="1"/>
    <col min="9" max="9" width="6.28515625" style="5" customWidth="1"/>
    <col min="10" max="10" width="7.7109375" style="5" customWidth="1"/>
    <col min="11" max="11" width="9" style="5" customWidth="1"/>
    <col min="12" max="12" width="9.28515625" style="5" customWidth="1"/>
    <col min="13" max="13" width="9" style="5" customWidth="1"/>
    <col min="14" max="14" width="8.42578125" style="5" customWidth="1"/>
    <col min="15" max="15" width="10.42578125" style="6" customWidth="1"/>
    <col min="16" max="16384" width="9.140625" style="6"/>
  </cols>
  <sheetData>
    <row r="1" spans="1:15" ht="14.25" x14ac:dyDescent="0.2">
      <c r="A1" s="34" t="s">
        <v>1</v>
      </c>
      <c r="B1" s="35"/>
      <c r="C1" s="52" t="s">
        <v>27</v>
      </c>
      <c r="D1" s="36"/>
      <c r="E1" s="36"/>
      <c r="F1" s="37"/>
      <c r="G1" s="38"/>
      <c r="H1" s="38"/>
      <c r="I1" s="38"/>
      <c r="J1" s="38"/>
      <c r="K1" s="38"/>
      <c r="L1" s="38"/>
      <c r="M1" s="38"/>
      <c r="N1" s="38"/>
      <c r="O1" s="39"/>
    </row>
    <row r="2" spans="1:15" ht="15" x14ac:dyDescent="0.2">
      <c r="A2" s="34" t="s">
        <v>2</v>
      </c>
      <c r="B2" s="35"/>
      <c r="C2" s="47" t="s">
        <v>550</v>
      </c>
      <c r="D2" s="36"/>
      <c r="E2" s="36"/>
      <c r="F2" s="37"/>
      <c r="G2" s="38"/>
      <c r="H2" s="38"/>
      <c r="I2" s="38"/>
      <c r="J2" s="38"/>
      <c r="K2" s="38"/>
      <c r="L2" s="38"/>
      <c r="M2" s="38"/>
      <c r="N2" s="38"/>
      <c r="O2" s="39"/>
    </row>
    <row r="3" spans="1:15" ht="15" x14ac:dyDescent="0.2">
      <c r="A3" s="34" t="s">
        <v>3</v>
      </c>
      <c r="B3" s="35"/>
      <c r="C3" s="47" t="s">
        <v>31</v>
      </c>
      <c r="D3" s="36"/>
      <c r="E3" s="36"/>
      <c r="F3" s="37"/>
      <c r="G3" s="38"/>
      <c r="H3" s="38"/>
      <c r="I3" s="38"/>
      <c r="J3" s="38"/>
      <c r="K3" s="38"/>
      <c r="L3" s="38"/>
      <c r="M3" s="38"/>
      <c r="N3" s="38"/>
      <c r="O3" s="39"/>
    </row>
    <row r="4" spans="1:15" ht="14.25" x14ac:dyDescent="0.2">
      <c r="A4" s="34" t="s">
        <v>555</v>
      </c>
      <c r="B4" s="35"/>
      <c r="C4" s="40"/>
      <c r="D4" s="36"/>
      <c r="E4" s="36"/>
      <c r="F4" s="37"/>
      <c r="G4" s="38"/>
      <c r="H4" s="38"/>
      <c r="I4" s="38"/>
      <c r="J4" s="38"/>
      <c r="K4" s="38"/>
      <c r="L4" s="38"/>
      <c r="M4" s="38"/>
      <c r="N4" s="38"/>
      <c r="O4" s="39"/>
    </row>
    <row r="5" spans="1:15" ht="14.25" x14ac:dyDescent="0.2">
      <c r="A5" s="34"/>
      <c r="B5" s="35"/>
      <c r="C5" s="41"/>
      <c r="D5" s="36"/>
      <c r="E5" s="36"/>
      <c r="F5" s="37"/>
      <c r="G5" s="38"/>
      <c r="H5" s="38"/>
      <c r="I5" s="38"/>
      <c r="J5" s="38"/>
      <c r="K5" s="38"/>
      <c r="L5" s="38"/>
      <c r="M5" s="38"/>
      <c r="N5" s="42"/>
      <c r="O5" s="84"/>
    </row>
    <row r="6" spans="1:15" ht="14.25" x14ac:dyDescent="0.2">
      <c r="A6" s="8"/>
      <c r="B6" s="35"/>
      <c r="C6" s="41"/>
      <c r="D6" s="36"/>
      <c r="E6" s="36"/>
      <c r="F6" s="37"/>
      <c r="G6" s="38"/>
      <c r="H6" s="38"/>
      <c r="I6" s="38"/>
      <c r="J6" s="38"/>
      <c r="K6" s="38"/>
      <c r="L6" s="38"/>
      <c r="M6" s="38"/>
      <c r="N6" s="38"/>
      <c r="O6" s="39"/>
    </row>
    <row r="7" spans="1:15" ht="20.25" customHeight="1" x14ac:dyDescent="0.2">
      <c r="A7" s="236" t="s">
        <v>5</v>
      </c>
      <c r="B7" s="249" t="s">
        <v>29</v>
      </c>
      <c r="C7" s="247" t="s">
        <v>6</v>
      </c>
      <c r="D7" s="236" t="s">
        <v>7</v>
      </c>
      <c r="E7" s="7"/>
      <c r="F7" s="6"/>
      <c r="G7" s="6"/>
      <c r="H7" s="6"/>
      <c r="I7" s="6"/>
      <c r="J7" s="6"/>
      <c r="K7" s="6"/>
      <c r="L7" s="6"/>
      <c r="M7" s="6"/>
      <c r="N7" s="6"/>
    </row>
    <row r="8" spans="1:15" ht="57.75" customHeight="1" x14ac:dyDescent="0.2">
      <c r="A8" s="237"/>
      <c r="B8" s="250"/>
      <c r="C8" s="248"/>
      <c r="D8" s="237"/>
      <c r="E8" s="6"/>
      <c r="F8" s="6"/>
      <c r="G8" s="6"/>
      <c r="H8" s="6"/>
      <c r="I8" s="6"/>
      <c r="J8" s="6"/>
      <c r="K8" s="6"/>
      <c r="L8" s="6"/>
      <c r="M8" s="6"/>
      <c r="N8" s="6"/>
    </row>
    <row r="9" spans="1:15" x14ac:dyDescent="0.2">
      <c r="A9" s="85"/>
      <c r="B9" s="86"/>
      <c r="C9" s="50"/>
      <c r="D9" s="9"/>
      <c r="E9" s="6"/>
      <c r="F9" s="6"/>
      <c r="G9" s="6"/>
      <c r="H9" s="6"/>
      <c r="I9" s="6"/>
      <c r="J9" s="6"/>
      <c r="K9" s="6"/>
      <c r="L9" s="6"/>
      <c r="M9" s="6"/>
      <c r="N9" s="6"/>
    </row>
    <row r="10" spans="1:15" s="136" customFormat="1" ht="15.75" customHeight="1" x14ac:dyDescent="0.2">
      <c r="A10" s="251" t="s">
        <v>147</v>
      </c>
      <c r="B10" s="251"/>
      <c r="C10" s="123"/>
      <c r="D10" s="123"/>
    </row>
    <row r="11" spans="1:15" s="51" customFormat="1" ht="14.25" x14ac:dyDescent="0.2">
      <c r="A11" s="131" t="s">
        <v>148</v>
      </c>
      <c r="B11" s="90" t="s">
        <v>549</v>
      </c>
      <c r="C11" s="91" t="s">
        <v>137</v>
      </c>
      <c r="D11" s="132">
        <v>389.51</v>
      </c>
    </row>
    <row r="12" spans="1:15" s="51" customFormat="1" ht="25.5" x14ac:dyDescent="0.2">
      <c r="A12" s="131" t="s">
        <v>149</v>
      </c>
      <c r="B12" s="125" t="s">
        <v>150</v>
      </c>
      <c r="C12" s="126" t="s">
        <v>68</v>
      </c>
      <c r="D12" s="127">
        <v>22.5</v>
      </c>
    </row>
    <row r="13" spans="1:15" s="51" customFormat="1" ht="25.5" x14ac:dyDescent="0.2">
      <c r="A13" s="131" t="s">
        <v>151</v>
      </c>
      <c r="B13" s="125" t="s">
        <v>152</v>
      </c>
      <c r="C13" s="126" t="s">
        <v>68</v>
      </c>
      <c r="D13" s="127">
        <v>247.7</v>
      </c>
    </row>
    <row r="14" spans="1:15" s="51" customFormat="1" ht="25.5" x14ac:dyDescent="0.2">
      <c r="A14" s="131" t="s">
        <v>153</v>
      </c>
      <c r="B14" s="125" t="s">
        <v>154</v>
      </c>
      <c r="C14" s="98" t="s">
        <v>137</v>
      </c>
      <c r="D14" s="128">
        <v>1.8</v>
      </c>
    </row>
    <row r="15" spans="1:15" s="51" customFormat="1" ht="25.5" x14ac:dyDescent="0.2">
      <c r="A15" s="131" t="s">
        <v>155</v>
      </c>
      <c r="B15" s="125" t="s">
        <v>156</v>
      </c>
      <c r="C15" s="98" t="s">
        <v>137</v>
      </c>
      <c r="D15" s="128">
        <v>1.89</v>
      </c>
    </row>
    <row r="16" spans="1:15" s="51" customFormat="1" ht="25.5" x14ac:dyDescent="0.2">
      <c r="A16" s="131" t="s">
        <v>157</v>
      </c>
      <c r="B16" s="125" t="s">
        <v>158</v>
      </c>
      <c r="C16" s="98" t="s">
        <v>137</v>
      </c>
      <c r="D16" s="128">
        <v>7.56</v>
      </c>
    </row>
    <row r="17" spans="1:4" s="51" customFormat="1" ht="25.5" x14ac:dyDescent="0.2">
      <c r="A17" s="131" t="s">
        <v>159</v>
      </c>
      <c r="B17" s="125" t="s">
        <v>160</v>
      </c>
      <c r="C17" s="98" t="s">
        <v>137</v>
      </c>
      <c r="D17" s="128">
        <v>81.900000000000006</v>
      </c>
    </row>
    <row r="18" spans="1:4" s="51" customFormat="1" ht="26.25" x14ac:dyDescent="0.25">
      <c r="A18" s="131" t="s">
        <v>161</v>
      </c>
      <c r="B18" s="125" t="s">
        <v>162</v>
      </c>
      <c r="C18" s="98" t="s">
        <v>46</v>
      </c>
      <c r="D18" s="128">
        <v>12.12</v>
      </c>
    </row>
    <row r="19" spans="1:4" s="51" customFormat="1" ht="26.25" x14ac:dyDescent="0.25">
      <c r="A19" s="131" t="s">
        <v>163</v>
      </c>
      <c r="B19" s="125" t="s">
        <v>164</v>
      </c>
      <c r="C19" s="98" t="s">
        <v>46</v>
      </c>
      <c r="D19" s="128">
        <v>7.29</v>
      </c>
    </row>
    <row r="20" spans="1:4" s="51" customFormat="1" ht="25.5" x14ac:dyDescent="0.2">
      <c r="A20" s="131" t="s">
        <v>165</v>
      </c>
      <c r="B20" s="125" t="s">
        <v>166</v>
      </c>
      <c r="C20" s="126" t="s">
        <v>68</v>
      </c>
      <c r="D20" s="114">
        <v>6.75</v>
      </c>
    </row>
    <row r="21" spans="1:4" s="51" customFormat="1" ht="25.5" x14ac:dyDescent="0.2">
      <c r="A21" s="131" t="s">
        <v>167</v>
      </c>
      <c r="B21" s="133" t="s">
        <v>168</v>
      </c>
      <c r="C21" s="126" t="s">
        <v>62</v>
      </c>
      <c r="D21" s="114">
        <v>1215</v>
      </c>
    </row>
    <row r="22" spans="1:4" s="51" customFormat="1" x14ac:dyDescent="0.2">
      <c r="A22" s="131" t="s">
        <v>169</v>
      </c>
      <c r="B22" s="90" t="s">
        <v>170</v>
      </c>
      <c r="C22" s="91" t="s">
        <v>62</v>
      </c>
      <c r="D22" s="92">
        <v>270</v>
      </c>
    </row>
    <row r="23" spans="1:4" s="51" customFormat="1" x14ac:dyDescent="0.2">
      <c r="A23" s="131" t="s">
        <v>171</v>
      </c>
      <c r="B23" s="125" t="s">
        <v>172</v>
      </c>
      <c r="C23" s="126" t="s">
        <v>62</v>
      </c>
      <c r="D23" s="115">
        <f>D22</f>
        <v>270</v>
      </c>
    </row>
    <row r="24" spans="1:4" s="51" customFormat="1" x14ac:dyDescent="0.2">
      <c r="A24" s="131" t="s">
        <v>173</v>
      </c>
      <c r="B24" s="90" t="s">
        <v>174</v>
      </c>
      <c r="C24" s="91" t="s">
        <v>62</v>
      </c>
      <c r="D24" s="92">
        <v>270</v>
      </c>
    </row>
    <row r="25" spans="1:4" s="51" customFormat="1" ht="25.5" x14ac:dyDescent="0.2">
      <c r="A25" s="131" t="s">
        <v>175</v>
      </c>
      <c r="B25" s="125" t="s">
        <v>176</v>
      </c>
      <c r="C25" s="126" t="s">
        <v>62</v>
      </c>
      <c r="D25" s="115">
        <v>270</v>
      </c>
    </row>
    <row r="26" spans="1:4" s="51" customFormat="1" ht="25.5" x14ac:dyDescent="0.25">
      <c r="A26" s="131" t="s">
        <v>177</v>
      </c>
      <c r="B26" s="90" t="s">
        <v>178</v>
      </c>
      <c r="C26" s="91" t="s">
        <v>46</v>
      </c>
      <c r="D26" s="92">
        <v>439.5</v>
      </c>
    </row>
    <row r="27" spans="1:4" s="51" customFormat="1" x14ac:dyDescent="0.2">
      <c r="A27" s="131" t="s">
        <v>179</v>
      </c>
      <c r="B27" s="125" t="s">
        <v>180</v>
      </c>
      <c r="C27" s="126" t="s">
        <v>77</v>
      </c>
      <c r="D27" s="115">
        <f>ROUND(D26*10,0)</f>
        <v>4395</v>
      </c>
    </row>
    <row r="28" spans="1:4" s="51" customFormat="1" x14ac:dyDescent="0.2">
      <c r="A28" s="131" t="s">
        <v>181</v>
      </c>
      <c r="B28" s="125" t="s">
        <v>182</v>
      </c>
      <c r="C28" s="126" t="s">
        <v>77</v>
      </c>
      <c r="D28" s="115">
        <f>ROUND(D26*2.5,0)</f>
        <v>1099</v>
      </c>
    </row>
    <row r="29" spans="1:4" s="51" customFormat="1" ht="25.5" x14ac:dyDescent="0.2">
      <c r="A29" s="131" t="s">
        <v>183</v>
      </c>
      <c r="B29" s="90" t="s">
        <v>184</v>
      </c>
      <c r="C29" s="126" t="s">
        <v>64</v>
      </c>
      <c r="D29" s="115">
        <v>4</v>
      </c>
    </row>
    <row r="30" spans="1:4" s="136" customFormat="1" ht="15" x14ac:dyDescent="0.2">
      <c r="A30" s="251" t="s">
        <v>185</v>
      </c>
      <c r="B30" s="251"/>
      <c r="C30" s="229"/>
      <c r="D30" s="123"/>
    </row>
    <row r="31" spans="1:4" s="51" customFormat="1" x14ac:dyDescent="0.2">
      <c r="A31" s="131" t="s">
        <v>186</v>
      </c>
      <c r="B31" s="134" t="s">
        <v>187</v>
      </c>
      <c r="C31" s="230" t="s">
        <v>68</v>
      </c>
      <c r="D31" s="97">
        <v>30.19</v>
      </c>
    </row>
    <row r="32" spans="1:4" s="51" customFormat="1" ht="77.25" x14ac:dyDescent="0.25">
      <c r="A32" s="131" t="s">
        <v>188</v>
      </c>
      <c r="B32" s="129" t="s">
        <v>189</v>
      </c>
      <c r="C32" s="91" t="s">
        <v>46</v>
      </c>
      <c r="D32" s="97">
        <v>10.55</v>
      </c>
    </row>
    <row r="33" spans="1:4" s="51" customFormat="1" ht="25.5" x14ac:dyDescent="0.2">
      <c r="A33" s="131" t="s">
        <v>190</v>
      </c>
      <c r="B33" s="130" t="s">
        <v>191</v>
      </c>
      <c r="C33" s="230" t="s">
        <v>66</v>
      </c>
      <c r="D33" s="97">
        <v>1</v>
      </c>
    </row>
    <row r="34" spans="1:4" s="51" customFormat="1" ht="39" x14ac:dyDescent="0.25">
      <c r="A34" s="131" t="s">
        <v>192</v>
      </c>
      <c r="B34" s="125" t="s">
        <v>193</v>
      </c>
      <c r="C34" s="91" t="s">
        <v>46</v>
      </c>
      <c r="D34" s="97">
        <v>2.1</v>
      </c>
    </row>
    <row r="35" spans="1:4" s="51" customFormat="1" ht="39" x14ac:dyDescent="0.25">
      <c r="A35" s="131" t="s">
        <v>194</v>
      </c>
      <c r="B35" s="125" t="s">
        <v>195</v>
      </c>
      <c r="C35" s="91" t="s">
        <v>46</v>
      </c>
      <c r="D35" s="97">
        <v>2.52</v>
      </c>
    </row>
    <row r="36" spans="1:4" s="51" customFormat="1" ht="39" x14ac:dyDescent="0.25">
      <c r="A36" s="131" t="s">
        <v>196</v>
      </c>
      <c r="B36" s="125" t="s">
        <v>197</v>
      </c>
      <c r="C36" s="91" t="s">
        <v>46</v>
      </c>
      <c r="D36" s="97">
        <v>2.42</v>
      </c>
    </row>
    <row r="37" spans="1:4" s="51" customFormat="1" ht="26.25" x14ac:dyDescent="0.25">
      <c r="A37" s="131" t="s">
        <v>198</v>
      </c>
      <c r="B37" s="125" t="s">
        <v>199</v>
      </c>
      <c r="C37" s="91" t="s">
        <v>46</v>
      </c>
      <c r="D37" s="114">
        <v>4.2</v>
      </c>
    </row>
    <row r="38" spans="1:4" s="51" customFormat="1" ht="25.5" x14ac:dyDescent="0.2">
      <c r="A38" s="131" t="s">
        <v>200</v>
      </c>
      <c r="B38" s="130" t="s">
        <v>191</v>
      </c>
      <c r="C38" s="126" t="s">
        <v>66</v>
      </c>
      <c r="D38" s="114">
        <v>5</v>
      </c>
    </row>
    <row r="39" spans="1:4" s="51" customFormat="1" ht="25.5" x14ac:dyDescent="0.25">
      <c r="A39" s="131" t="s">
        <v>201</v>
      </c>
      <c r="B39" s="90" t="s">
        <v>178</v>
      </c>
      <c r="C39" s="91" t="s">
        <v>46</v>
      </c>
      <c r="D39" s="92">
        <v>9.5</v>
      </c>
    </row>
    <row r="40" spans="1:4" s="51" customFormat="1" x14ac:dyDescent="0.2">
      <c r="A40" s="131" t="s">
        <v>202</v>
      </c>
      <c r="B40" s="125" t="s">
        <v>180</v>
      </c>
      <c r="C40" s="126" t="s">
        <v>77</v>
      </c>
      <c r="D40" s="115">
        <f>ROUND(D39*10,0)</f>
        <v>95</v>
      </c>
    </row>
    <row r="41" spans="1:4" s="51" customFormat="1" x14ac:dyDescent="0.2">
      <c r="A41" s="131" t="s">
        <v>203</v>
      </c>
      <c r="B41" s="125" t="s">
        <v>182</v>
      </c>
      <c r="C41" s="126" t="s">
        <v>77</v>
      </c>
      <c r="D41" s="115">
        <f>ROUND(D39*2.5,0)</f>
        <v>24</v>
      </c>
    </row>
    <row r="42" spans="1:4" s="136" customFormat="1" ht="15" x14ac:dyDescent="0.2">
      <c r="A42" s="251" t="s">
        <v>204</v>
      </c>
      <c r="B42" s="251"/>
      <c r="C42" s="229"/>
      <c r="D42" s="123"/>
    </row>
    <row r="43" spans="1:4" s="51" customFormat="1" ht="15" x14ac:dyDescent="0.25">
      <c r="A43" s="131" t="s">
        <v>205</v>
      </c>
      <c r="B43" s="90" t="s">
        <v>206</v>
      </c>
      <c r="C43" s="91" t="s">
        <v>46</v>
      </c>
      <c r="D43" s="92">
        <v>535</v>
      </c>
    </row>
    <row r="44" spans="1:4" s="51" customFormat="1" x14ac:dyDescent="0.2">
      <c r="A44" s="131" t="s">
        <v>207</v>
      </c>
      <c r="B44" s="93" t="s">
        <v>208</v>
      </c>
      <c r="C44" s="126" t="s">
        <v>77</v>
      </c>
      <c r="D44" s="115">
        <f>D43*3.5</f>
        <v>1872.5</v>
      </c>
    </row>
    <row r="45" spans="1:4" s="51" customFormat="1" ht="14.25" x14ac:dyDescent="0.2">
      <c r="A45" s="131" t="s">
        <v>209</v>
      </c>
      <c r="B45" s="134" t="s">
        <v>210</v>
      </c>
      <c r="C45" s="135" t="s">
        <v>46</v>
      </c>
      <c r="D45" s="97">
        <v>535</v>
      </c>
    </row>
    <row r="46" spans="1:4" s="51" customFormat="1" x14ac:dyDescent="0.2">
      <c r="A46" s="131" t="s">
        <v>211</v>
      </c>
      <c r="B46" s="93" t="s">
        <v>212</v>
      </c>
      <c r="C46" s="94" t="s">
        <v>96</v>
      </c>
      <c r="D46" s="95">
        <f>ROUND(D45*0.2,0)</f>
        <v>107</v>
      </c>
    </row>
    <row r="47" spans="1:4" s="51" customFormat="1" x14ac:dyDescent="0.2">
      <c r="A47" s="131" t="s">
        <v>213</v>
      </c>
      <c r="B47" s="93" t="s">
        <v>214</v>
      </c>
      <c r="C47" s="94" t="s">
        <v>77</v>
      </c>
      <c r="D47" s="95">
        <f>ROUND(D45*0.35,0)</f>
        <v>187</v>
      </c>
    </row>
    <row r="48" spans="1:4" s="28" customFormat="1" x14ac:dyDescent="0.2">
      <c r="A48" s="117"/>
      <c r="B48" s="118"/>
      <c r="C48" s="231"/>
      <c r="D48" s="117"/>
    </row>
    <row r="49" spans="2:15" x14ac:dyDescent="0.2">
      <c r="E49" s="6"/>
      <c r="F49" s="6"/>
      <c r="G49" s="6"/>
      <c r="H49" s="6"/>
      <c r="I49" s="6"/>
      <c r="J49" s="6"/>
      <c r="K49" s="6"/>
      <c r="L49" s="6"/>
      <c r="M49" s="6"/>
      <c r="N49" s="6"/>
    </row>
    <row r="50" spans="2:15" x14ac:dyDescent="0.2">
      <c r="J50" s="12"/>
      <c r="K50" s="43"/>
      <c r="L50" s="43"/>
      <c r="M50" s="43"/>
      <c r="N50" s="43"/>
      <c r="O50" s="44"/>
    </row>
    <row r="51" spans="2:15" x14ac:dyDescent="0.2">
      <c r="B51" s="31"/>
      <c r="E51" s="32"/>
    </row>
    <row r="52" spans="2:15" x14ac:dyDescent="0.2">
      <c r="E52" s="32"/>
    </row>
  </sheetData>
  <mergeCells count="7">
    <mergeCell ref="C7:C8"/>
    <mergeCell ref="D7:D8"/>
    <mergeCell ref="A10:B10"/>
    <mergeCell ref="A30:B30"/>
    <mergeCell ref="A42:B42"/>
    <mergeCell ref="A7:A8"/>
    <mergeCell ref="B7:B8"/>
  </mergeCells>
  <pageMargins left="0.39370078740157483" right="0.35433070866141736" top="1.0236220472440944" bottom="0.39370078740157483" header="0.51181102362204722" footer="0.15748031496062992"/>
  <pageSetup paperSize="9" scale="99" orientation="landscape" r:id="rId1"/>
  <headerFooter alignWithMargins="0">
    <oddHeader>&amp;C&amp;12LOKĀLĀ TĀME Nr. 1-2&amp;"Arial,Bold"&amp;ULOGU, DURVJU NOMAIŅA.</oddHeader>
    <oddFooter>&amp;C&amp;8&amp;P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6"/>
  <sheetViews>
    <sheetView view="pageBreakPreview" zoomScale="130" zoomScaleSheetLayoutView="130" workbookViewId="0">
      <selection activeCell="A4" sqref="A4"/>
    </sheetView>
  </sheetViews>
  <sheetFormatPr defaultRowHeight="12.75" x14ac:dyDescent="0.2"/>
  <cols>
    <col min="1" max="1" width="5.7109375" style="3" customWidth="1"/>
    <col min="2" max="2" width="52.5703125" style="1" customWidth="1"/>
    <col min="3" max="3" width="7" style="2" customWidth="1"/>
    <col min="4" max="4" width="7" style="3" customWidth="1"/>
    <col min="5" max="5" width="6.28515625" style="3" customWidth="1"/>
    <col min="6" max="6" width="6.5703125" style="4" customWidth="1"/>
    <col min="7" max="7" width="6.42578125" style="5" customWidth="1"/>
    <col min="8" max="8" width="8" style="5" customWidth="1"/>
    <col min="9" max="9" width="6.28515625" style="5" customWidth="1"/>
    <col min="10" max="10" width="7.7109375" style="5" customWidth="1"/>
    <col min="11" max="14" width="8.42578125" style="5" customWidth="1"/>
    <col min="15" max="15" width="9.42578125" style="6" customWidth="1"/>
    <col min="16" max="16384" width="9.140625" style="6"/>
  </cols>
  <sheetData>
    <row r="1" spans="1:15" ht="14.25" x14ac:dyDescent="0.2">
      <c r="A1" s="34" t="s">
        <v>1</v>
      </c>
      <c r="B1" s="35"/>
      <c r="C1" s="52" t="s">
        <v>27</v>
      </c>
      <c r="D1" s="36"/>
      <c r="E1" s="36"/>
      <c r="F1" s="37"/>
      <c r="G1" s="38"/>
      <c r="H1" s="38"/>
      <c r="I1" s="38"/>
      <c r="J1" s="38"/>
      <c r="K1" s="38"/>
      <c r="L1" s="38"/>
      <c r="M1" s="38"/>
      <c r="N1" s="38"/>
      <c r="O1" s="39"/>
    </row>
    <row r="2" spans="1:15" ht="15" x14ac:dyDescent="0.2">
      <c r="A2" s="34" t="s">
        <v>2</v>
      </c>
      <c r="B2" s="35"/>
      <c r="C2" s="47" t="s">
        <v>550</v>
      </c>
      <c r="D2" s="36"/>
      <c r="E2" s="36"/>
      <c r="F2" s="37"/>
      <c r="G2" s="38"/>
      <c r="H2" s="38"/>
      <c r="I2" s="38"/>
      <c r="J2" s="38"/>
      <c r="K2" s="38"/>
      <c r="L2" s="38"/>
      <c r="M2" s="38"/>
      <c r="N2" s="38"/>
      <c r="O2" s="39"/>
    </row>
    <row r="3" spans="1:15" ht="15" x14ac:dyDescent="0.2">
      <c r="A3" s="34" t="s">
        <v>3</v>
      </c>
      <c r="B3" s="35"/>
      <c r="C3" s="47" t="s">
        <v>31</v>
      </c>
      <c r="D3" s="36"/>
      <c r="E3" s="36"/>
      <c r="F3" s="37"/>
      <c r="G3" s="38"/>
      <c r="H3" s="38"/>
      <c r="I3" s="38"/>
      <c r="J3" s="38"/>
      <c r="K3" s="38"/>
      <c r="L3" s="38"/>
      <c r="M3" s="38"/>
      <c r="N3" s="38"/>
      <c r="O3" s="39"/>
    </row>
    <row r="4" spans="1:15" ht="14.25" x14ac:dyDescent="0.2">
      <c r="A4" s="34" t="s">
        <v>555</v>
      </c>
      <c r="B4" s="35"/>
      <c r="C4" s="40"/>
      <c r="D4" s="36"/>
      <c r="E4" s="36"/>
      <c r="F4" s="37"/>
      <c r="G4" s="38"/>
      <c r="H4" s="38"/>
      <c r="I4" s="38"/>
      <c r="J4" s="38"/>
      <c r="K4" s="38"/>
      <c r="L4" s="38"/>
      <c r="M4" s="38"/>
      <c r="N4" s="38"/>
      <c r="O4" s="39"/>
    </row>
    <row r="5" spans="1:15" ht="14.25" x14ac:dyDescent="0.2">
      <c r="A5" s="34"/>
      <c r="B5" s="35"/>
      <c r="C5" s="41"/>
      <c r="D5" s="36"/>
      <c r="E5" s="36"/>
      <c r="F5" s="37"/>
      <c r="G5" s="38"/>
      <c r="H5" s="38"/>
      <c r="I5" s="38"/>
      <c r="J5" s="38"/>
      <c r="K5" s="38"/>
      <c r="L5" s="38"/>
      <c r="M5" s="38"/>
      <c r="N5" s="42"/>
      <c r="O5" s="84"/>
    </row>
    <row r="6" spans="1:15" ht="14.25" x14ac:dyDescent="0.2">
      <c r="A6" s="8"/>
      <c r="B6" s="35"/>
      <c r="C6" s="41"/>
      <c r="D6" s="36"/>
      <c r="E6" s="36"/>
      <c r="F6" s="37"/>
      <c r="G6" s="38"/>
      <c r="H6" s="38"/>
      <c r="I6" s="38"/>
      <c r="J6" s="38"/>
      <c r="K6" s="38"/>
      <c r="L6" s="38"/>
      <c r="M6" s="38"/>
      <c r="N6" s="38"/>
      <c r="O6" s="39"/>
    </row>
    <row r="7" spans="1:15" ht="20.25" customHeight="1" x14ac:dyDescent="0.2">
      <c r="A7" s="236" t="s">
        <v>5</v>
      </c>
      <c r="B7" s="249" t="s">
        <v>29</v>
      </c>
      <c r="C7" s="247" t="s">
        <v>6</v>
      </c>
      <c r="D7" s="236" t="s">
        <v>7</v>
      </c>
      <c r="E7" s="7"/>
      <c r="F7" s="6"/>
      <c r="G7" s="6"/>
      <c r="H7" s="6"/>
      <c r="I7" s="6"/>
      <c r="J7" s="6"/>
      <c r="K7" s="6"/>
      <c r="L7" s="6"/>
      <c r="M7" s="6"/>
      <c r="N7" s="6"/>
    </row>
    <row r="8" spans="1:15" ht="78.75" customHeight="1" x14ac:dyDescent="0.2">
      <c r="A8" s="237"/>
      <c r="B8" s="250"/>
      <c r="C8" s="248"/>
      <c r="D8" s="237"/>
      <c r="E8" s="6"/>
      <c r="F8" s="6"/>
      <c r="G8" s="6"/>
      <c r="H8" s="6"/>
      <c r="I8" s="6"/>
      <c r="J8" s="6"/>
      <c r="K8" s="6"/>
      <c r="L8" s="6"/>
      <c r="M8" s="6"/>
      <c r="N8" s="6"/>
    </row>
    <row r="9" spans="1:15" x14ac:dyDescent="0.2">
      <c r="A9" s="85"/>
      <c r="B9" s="86"/>
      <c r="C9" s="50"/>
      <c r="D9" s="9"/>
      <c r="E9" s="6"/>
      <c r="F9" s="6"/>
      <c r="G9" s="6"/>
      <c r="H9" s="6"/>
      <c r="I9" s="6"/>
      <c r="J9" s="6"/>
      <c r="K9" s="6"/>
      <c r="L9" s="6"/>
      <c r="M9" s="6"/>
      <c r="N9" s="6"/>
    </row>
    <row r="10" spans="1:15" s="136" customFormat="1" ht="15" x14ac:dyDescent="0.2">
      <c r="A10" s="252" t="s">
        <v>326</v>
      </c>
      <c r="B10" s="253"/>
      <c r="C10" s="123"/>
      <c r="D10" s="123"/>
    </row>
    <row r="11" spans="1:15" s="51" customFormat="1" ht="15" x14ac:dyDescent="0.2">
      <c r="A11" s="131" t="s">
        <v>327</v>
      </c>
      <c r="B11" s="90" t="s">
        <v>328</v>
      </c>
      <c r="C11" s="116" t="s">
        <v>46</v>
      </c>
      <c r="D11" s="144">
        <v>490</v>
      </c>
    </row>
    <row r="12" spans="1:15" s="51" customFormat="1" ht="15" x14ac:dyDescent="0.2">
      <c r="A12" s="131" t="s">
        <v>329</v>
      </c>
      <c r="B12" s="90" t="s">
        <v>330</v>
      </c>
      <c r="C12" s="116" t="s">
        <v>46</v>
      </c>
      <c r="D12" s="144">
        <v>490</v>
      </c>
    </row>
    <row r="13" spans="1:15" s="51" customFormat="1" ht="38.25" x14ac:dyDescent="0.2">
      <c r="A13" s="131" t="s">
        <v>331</v>
      </c>
      <c r="B13" s="141" t="s">
        <v>332</v>
      </c>
      <c r="C13" s="140" t="s">
        <v>68</v>
      </c>
      <c r="D13" s="142">
        <v>490</v>
      </c>
    </row>
    <row r="14" spans="1:15" s="51" customFormat="1" x14ac:dyDescent="0.2">
      <c r="A14" s="131" t="s">
        <v>333</v>
      </c>
      <c r="B14" s="141" t="s">
        <v>334</v>
      </c>
      <c r="C14" s="140" t="s">
        <v>72</v>
      </c>
      <c r="D14" s="142">
        <f>D12*5</f>
        <v>2450</v>
      </c>
    </row>
    <row r="15" spans="1:15" s="51" customFormat="1" x14ac:dyDescent="0.2">
      <c r="A15" s="131" t="s">
        <v>335</v>
      </c>
      <c r="B15" s="141" t="s">
        <v>336</v>
      </c>
      <c r="C15" s="140" t="s">
        <v>77</v>
      </c>
      <c r="D15" s="142">
        <f>D12*4*2</f>
        <v>3920</v>
      </c>
    </row>
    <row r="16" spans="1:15" s="51" customFormat="1" ht="25.5" x14ac:dyDescent="0.2">
      <c r="A16" s="131" t="s">
        <v>337</v>
      </c>
      <c r="B16" s="102" t="s">
        <v>338</v>
      </c>
      <c r="C16" s="145" t="s">
        <v>339</v>
      </c>
      <c r="D16" s="101">
        <v>1</v>
      </c>
    </row>
    <row r="17" spans="1:4" s="51" customFormat="1" ht="25.5" x14ac:dyDescent="0.2">
      <c r="A17" s="146" t="s">
        <v>340</v>
      </c>
      <c r="B17" s="102" t="s">
        <v>341</v>
      </c>
      <c r="C17" s="145" t="s">
        <v>72</v>
      </c>
      <c r="D17" s="101">
        <v>30</v>
      </c>
    </row>
    <row r="18" spans="1:4" s="136" customFormat="1" ht="15" x14ac:dyDescent="0.2">
      <c r="A18" s="252" t="s">
        <v>342</v>
      </c>
      <c r="B18" s="253"/>
      <c r="C18" s="123"/>
      <c r="D18" s="123"/>
    </row>
    <row r="19" spans="1:4" s="51" customFormat="1" ht="25.5" x14ac:dyDescent="0.2">
      <c r="A19" s="131" t="s">
        <v>343</v>
      </c>
      <c r="B19" s="87" t="s">
        <v>344</v>
      </c>
      <c r="C19" s="140" t="s">
        <v>66</v>
      </c>
      <c r="D19" s="101">
        <v>2</v>
      </c>
    </row>
    <row r="20" spans="1:4" s="51" customFormat="1" x14ac:dyDescent="0.2">
      <c r="A20" s="131" t="s">
        <v>345</v>
      </c>
      <c r="B20" s="107" t="s">
        <v>346</v>
      </c>
      <c r="C20" s="140" t="s">
        <v>66</v>
      </c>
      <c r="D20" s="140">
        <v>2</v>
      </c>
    </row>
    <row r="21" spans="1:4" s="51" customFormat="1" ht="15" x14ac:dyDescent="0.2">
      <c r="A21" s="131" t="s">
        <v>347</v>
      </c>
      <c r="B21" s="87" t="s">
        <v>348</v>
      </c>
      <c r="C21" s="116" t="s">
        <v>46</v>
      </c>
      <c r="D21" s="140">
        <v>560</v>
      </c>
    </row>
    <row r="22" spans="1:4" s="51" customFormat="1" ht="15" x14ac:dyDescent="0.2">
      <c r="A22" s="131" t="s">
        <v>349</v>
      </c>
      <c r="B22" s="87" t="s">
        <v>350</v>
      </c>
      <c r="C22" s="116" t="s">
        <v>46</v>
      </c>
      <c r="D22" s="140">
        <v>616</v>
      </c>
    </row>
    <row r="23" spans="1:4" s="51" customFormat="1" ht="38.25" x14ac:dyDescent="0.2">
      <c r="A23" s="131" t="s">
        <v>351</v>
      </c>
      <c r="B23" s="90" t="s">
        <v>352</v>
      </c>
      <c r="C23" s="116" t="s">
        <v>46</v>
      </c>
      <c r="D23" s="116">
        <v>560</v>
      </c>
    </row>
    <row r="24" spans="1:4" s="51" customFormat="1" x14ac:dyDescent="0.2">
      <c r="A24" s="131" t="s">
        <v>353</v>
      </c>
      <c r="B24" s="107" t="s">
        <v>354</v>
      </c>
      <c r="C24" s="140" t="s">
        <v>50</v>
      </c>
      <c r="D24" s="143">
        <f>ROUND(D23*0.3*1.1,0)</f>
        <v>185</v>
      </c>
    </row>
    <row r="25" spans="1:4" s="51" customFormat="1" x14ac:dyDescent="0.2">
      <c r="A25" s="131" t="s">
        <v>355</v>
      </c>
      <c r="B25" s="87" t="s">
        <v>356</v>
      </c>
      <c r="C25" s="140" t="s">
        <v>68</v>
      </c>
      <c r="D25" s="143">
        <v>560</v>
      </c>
    </row>
    <row r="26" spans="1:4" s="51" customFormat="1" ht="15" x14ac:dyDescent="0.2">
      <c r="A26" s="131" t="s">
        <v>357</v>
      </c>
      <c r="B26" s="90" t="s">
        <v>358</v>
      </c>
      <c r="C26" s="116" t="s">
        <v>46</v>
      </c>
      <c r="D26" s="116">
        <v>560</v>
      </c>
    </row>
    <row r="27" spans="1:4" s="51" customFormat="1" ht="25.5" x14ac:dyDescent="0.2">
      <c r="A27" s="131" t="s">
        <v>359</v>
      </c>
      <c r="B27" s="107" t="s">
        <v>360</v>
      </c>
      <c r="C27" s="140" t="s">
        <v>46</v>
      </c>
      <c r="D27" s="143">
        <f>ROUND(D26*1.25,0)</f>
        <v>700</v>
      </c>
    </row>
    <row r="28" spans="1:4" s="51" customFormat="1" x14ac:dyDescent="0.2">
      <c r="A28" s="131" t="s">
        <v>361</v>
      </c>
      <c r="B28" s="87" t="s">
        <v>362</v>
      </c>
      <c r="C28" s="140" t="s">
        <v>62</v>
      </c>
      <c r="D28" s="148">
        <v>88</v>
      </c>
    </row>
    <row r="29" spans="1:4" s="51" customFormat="1" ht="25.5" x14ac:dyDescent="0.2">
      <c r="A29" s="131" t="s">
        <v>363</v>
      </c>
      <c r="B29" s="107" t="s">
        <v>364</v>
      </c>
      <c r="C29" s="140" t="s">
        <v>50</v>
      </c>
      <c r="D29" s="148">
        <v>3.9</v>
      </c>
    </row>
    <row r="30" spans="1:4" s="51" customFormat="1" x14ac:dyDescent="0.2">
      <c r="A30" s="131" t="s">
        <v>365</v>
      </c>
      <c r="B30" s="107" t="s">
        <v>366</v>
      </c>
      <c r="C30" s="140" t="s">
        <v>50</v>
      </c>
      <c r="D30" s="148">
        <v>26.4</v>
      </c>
    </row>
    <row r="31" spans="1:4" s="51" customFormat="1" ht="25.5" x14ac:dyDescent="0.2">
      <c r="A31" s="131" t="s">
        <v>367</v>
      </c>
      <c r="B31" s="130" t="s">
        <v>368</v>
      </c>
      <c r="C31" s="140" t="s">
        <v>62</v>
      </c>
      <c r="D31" s="148">
        <v>88</v>
      </c>
    </row>
    <row r="32" spans="1:4" s="28" customFormat="1" x14ac:dyDescent="0.2">
      <c r="A32" s="117"/>
      <c r="B32" s="118"/>
      <c r="C32" s="119"/>
      <c r="D32" s="117"/>
    </row>
    <row r="33" spans="2:15" x14ac:dyDescent="0.2">
      <c r="E33" s="6"/>
      <c r="F33" s="6"/>
      <c r="G33" s="6"/>
      <c r="H33" s="6"/>
      <c r="I33" s="6"/>
      <c r="J33" s="6"/>
      <c r="K33" s="6"/>
      <c r="L33" s="6"/>
      <c r="M33" s="6"/>
      <c r="N33" s="6"/>
    </row>
    <row r="34" spans="2:15" x14ac:dyDescent="0.2">
      <c r="J34" s="12"/>
      <c r="K34" s="43"/>
      <c r="L34" s="43"/>
      <c r="M34" s="43"/>
      <c r="N34" s="43"/>
      <c r="O34" s="44"/>
    </row>
    <row r="35" spans="2:15" x14ac:dyDescent="0.2">
      <c r="B35" s="31"/>
      <c r="E35" s="32"/>
    </row>
    <row r="36" spans="2:15" x14ac:dyDescent="0.2">
      <c r="E36" s="32"/>
    </row>
  </sheetData>
  <mergeCells count="6">
    <mergeCell ref="D7:D8"/>
    <mergeCell ref="A10:B10"/>
    <mergeCell ref="A18:B18"/>
    <mergeCell ref="A7:A8"/>
    <mergeCell ref="B7:B8"/>
    <mergeCell ref="C7:C8"/>
  </mergeCells>
  <pageMargins left="0.39370078740157483" right="0.35433070866141736" top="1.0236220472440944" bottom="0.39370078740157483" header="0.51181102362204722" footer="0.15748031496062992"/>
  <pageSetup paperSize="9" scale="99" orientation="landscape" r:id="rId1"/>
  <headerFooter alignWithMargins="0">
    <oddHeader>&amp;C&amp;12LOKĀLĀ TĀME Nr. 1-4&amp;"Arial,Bold"&amp;UPĀRSEGUMU SILTINĀŠANA.</oddHeader>
    <oddFooter>&amp;C&amp;8&amp;P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3"/>
  <sheetViews>
    <sheetView view="pageBreakPreview" zoomScale="130" zoomScaleSheetLayoutView="130" workbookViewId="0">
      <selection activeCell="B7" sqref="B7:B8"/>
    </sheetView>
  </sheetViews>
  <sheetFormatPr defaultRowHeight="12.75" x14ac:dyDescent="0.2"/>
  <cols>
    <col min="1" max="1" width="5.7109375" style="3" customWidth="1"/>
    <col min="2" max="2" width="44.42578125" style="1" customWidth="1"/>
    <col min="3" max="3" width="7.28515625" style="2" customWidth="1"/>
    <col min="4" max="4" width="8.28515625" style="3" customWidth="1"/>
    <col min="5" max="5" width="6.28515625" style="3" customWidth="1"/>
    <col min="6" max="6" width="6.5703125" style="4" customWidth="1"/>
    <col min="7" max="7" width="6.42578125" style="5" customWidth="1"/>
    <col min="8" max="8" width="8" style="5" customWidth="1"/>
    <col min="9" max="9" width="6.28515625" style="5" customWidth="1"/>
    <col min="10" max="10" width="7.7109375" style="5" customWidth="1"/>
    <col min="11" max="14" width="8.42578125" style="5" customWidth="1"/>
    <col min="15" max="15" width="9.42578125" style="6" customWidth="1"/>
    <col min="16" max="16384" width="9.140625" style="6"/>
  </cols>
  <sheetData>
    <row r="1" spans="1:15" ht="14.25" x14ac:dyDescent="0.2">
      <c r="A1" s="34" t="s">
        <v>1</v>
      </c>
      <c r="B1" s="35"/>
      <c r="C1" s="52" t="s">
        <v>27</v>
      </c>
      <c r="D1" s="36"/>
      <c r="E1" s="36"/>
      <c r="F1" s="37"/>
      <c r="G1" s="38"/>
      <c r="H1" s="38"/>
      <c r="I1" s="38"/>
      <c r="J1" s="38"/>
      <c r="K1" s="38"/>
      <c r="L1" s="38"/>
      <c r="M1" s="38"/>
      <c r="N1" s="38"/>
      <c r="O1" s="39"/>
    </row>
    <row r="2" spans="1:15" ht="15" x14ac:dyDescent="0.2">
      <c r="A2" s="34" t="s">
        <v>2</v>
      </c>
      <c r="B2" s="35"/>
      <c r="C2" s="47" t="s">
        <v>550</v>
      </c>
      <c r="D2" s="36"/>
      <c r="E2" s="36"/>
      <c r="F2" s="37"/>
      <c r="G2" s="38"/>
      <c r="H2" s="38"/>
      <c r="I2" s="38"/>
      <c r="J2" s="38"/>
      <c r="K2" s="38"/>
      <c r="L2" s="38"/>
      <c r="M2" s="38"/>
      <c r="N2" s="38"/>
      <c r="O2" s="39"/>
    </row>
    <row r="3" spans="1:15" ht="15" x14ac:dyDescent="0.2">
      <c r="A3" s="34" t="s">
        <v>3</v>
      </c>
      <c r="B3" s="35"/>
      <c r="C3" s="47" t="s">
        <v>31</v>
      </c>
      <c r="D3" s="36"/>
      <c r="E3" s="36"/>
      <c r="F3" s="37"/>
      <c r="G3" s="38"/>
      <c r="H3" s="38"/>
      <c r="I3" s="38"/>
      <c r="J3" s="38"/>
      <c r="K3" s="38"/>
      <c r="L3" s="38"/>
      <c r="M3" s="38"/>
      <c r="N3" s="38"/>
      <c r="O3" s="39"/>
    </row>
    <row r="4" spans="1:15" ht="14.25" x14ac:dyDescent="0.2">
      <c r="A4" s="34" t="s">
        <v>556</v>
      </c>
      <c r="B4" s="35"/>
      <c r="C4" s="40"/>
      <c r="D4" s="36"/>
      <c r="E4" s="36"/>
      <c r="F4" s="37"/>
      <c r="G4" s="38"/>
      <c r="H4" s="38"/>
      <c r="I4" s="38"/>
      <c r="J4" s="38"/>
      <c r="K4" s="38"/>
      <c r="L4" s="38"/>
      <c r="M4" s="38"/>
      <c r="N4" s="38"/>
      <c r="O4" s="39"/>
    </row>
    <row r="5" spans="1:15" ht="14.25" x14ac:dyDescent="0.2">
      <c r="A5" s="34"/>
      <c r="B5" s="35"/>
      <c r="C5" s="41"/>
      <c r="D5" s="36"/>
      <c r="E5" s="36"/>
      <c r="F5" s="37"/>
      <c r="G5" s="38"/>
      <c r="H5" s="38"/>
      <c r="I5" s="38"/>
      <c r="J5" s="38"/>
      <c r="K5" s="38"/>
      <c r="L5" s="38"/>
      <c r="M5" s="38"/>
      <c r="N5" s="42"/>
      <c r="O5" s="84"/>
    </row>
    <row r="6" spans="1:15" ht="14.25" x14ac:dyDescent="0.2">
      <c r="A6" s="8"/>
      <c r="B6" s="35"/>
      <c r="C6" s="41"/>
      <c r="D6" s="36"/>
      <c r="E6" s="36"/>
      <c r="F6" s="37"/>
      <c r="G6" s="38"/>
      <c r="H6" s="38"/>
      <c r="I6" s="38"/>
      <c r="J6" s="38"/>
      <c r="K6" s="38"/>
      <c r="L6" s="38"/>
      <c r="M6" s="38"/>
      <c r="N6" s="38"/>
      <c r="O6" s="39"/>
    </row>
    <row r="7" spans="1:15" ht="20.25" customHeight="1" x14ac:dyDescent="0.2">
      <c r="A7" s="236" t="s">
        <v>5</v>
      </c>
      <c r="B7" s="249" t="s">
        <v>29</v>
      </c>
      <c r="C7" s="247" t="s">
        <v>6</v>
      </c>
      <c r="D7" s="236" t="s">
        <v>7</v>
      </c>
      <c r="E7" s="7"/>
      <c r="F7" s="6"/>
      <c r="G7" s="6"/>
      <c r="H7" s="6"/>
      <c r="I7" s="6"/>
      <c r="J7" s="6"/>
      <c r="K7" s="6"/>
      <c r="L7" s="6"/>
      <c r="M7" s="6"/>
      <c r="N7" s="6"/>
    </row>
    <row r="8" spans="1:15" ht="78.75" customHeight="1" x14ac:dyDescent="0.2">
      <c r="A8" s="237"/>
      <c r="B8" s="250"/>
      <c r="C8" s="248"/>
      <c r="D8" s="237"/>
      <c r="E8" s="6"/>
      <c r="F8" s="6"/>
      <c r="G8" s="6"/>
      <c r="H8" s="6"/>
      <c r="I8" s="6"/>
      <c r="J8" s="6"/>
      <c r="K8" s="6"/>
      <c r="L8" s="6"/>
      <c r="M8" s="6"/>
      <c r="N8" s="6"/>
    </row>
    <row r="9" spans="1:15" x14ac:dyDescent="0.2">
      <c r="A9" s="85"/>
      <c r="B9" s="86"/>
      <c r="C9" s="50"/>
      <c r="D9" s="9"/>
      <c r="E9" s="6"/>
      <c r="F9" s="6"/>
      <c r="G9" s="6"/>
      <c r="H9" s="6"/>
      <c r="I9" s="6"/>
      <c r="J9" s="6"/>
      <c r="K9" s="6"/>
      <c r="L9" s="6"/>
      <c r="M9" s="6"/>
      <c r="N9" s="6"/>
    </row>
    <row r="10" spans="1:15" s="136" customFormat="1" ht="15.75" customHeight="1" x14ac:dyDescent="0.2">
      <c r="A10" s="252" t="s">
        <v>217</v>
      </c>
      <c r="B10" s="253"/>
      <c r="C10" s="124"/>
      <c r="D10" s="124"/>
    </row>
    <row r="11" spans="1:15" s="51" customFormat="1" x14ac:dyDescent="0.2">
      <c r="A11" s="131" t="s">
        <v>218</v>
      </c>
      <c r="B11" s="147" t="s">
        <v>219</v>
      </c>
      <c r="C11" s="101" t="s">
        <v>62</v>
      </c>
      <c r="D11" s="116">
        <v>36.5</v>
      </c>
    </row>
    <row r="12" spans="1:15" s="51" customFormat="1" x14ac:dyDescent="0.2">
      <c r="A12" s="131" t="s">
        <v>220</v>
      </c>
      <c r="B12" s="151" t="s">
        <v>221</v>
      </c>
      <c r="C12" s="116" t="s">
        <v>62</v>
      </c>
      <c r="D12" s="116">
        <v>9.84</v>
      </c>
    </row>
    <row r="13" spans="1:15" s="51" customFormat="1" x14ac:dyDescent="0.2">
      <c r="A13" s="131" t="s">
        <v>222</v>
      </c>
      <c r="B13" s="151" t="s">
        <v>223</v>
      </c>
      <c r="C13" s="116" t="s">
        <v>72</v>
      </c>
      <c r="D13" s="116">
        <v>22</v>
      </c>
    </row>
    <row r="14" spans="1:15" s="51" customFormat="1" x14ac:dyDescent="0.2">
      <c r="A14" s="131" t="s">
        <v>224</v>
      </c>
      <c r="B14" s="151" t="s">
        <v>225</v>
      </c>
      <c r="C14" s="116" t="s">
        <v>72</v>
      </c>
      <c r="D14" s="116">
        <v>6</v>
      </c>
    </row>
    <row r="15" spans="1:15" s="51" customFormat="1" x14ac:dyDescent="0.2">
      <c r="A15" s="131" t="s">
        <v>226</v>
      </c>
      <c r="B15" s="151" t="s">
        <v>227</v>
      </c>
      <c r="C15" s="116" t="s">
        <v>72</v>
      </c>
      <c r="D15" s="116">
        <v>8</v>
      </c>
    </row>
    <row r="16" spans="1:15" s="51" customFormat="1" x14ac:dyDescent="0.2">
      <c r="A16" s="131" t="s">
        <v>228</v>
      </c>
      <c r="B16" s="151" t="s">
        <v>229</v>
      </c>
      <c r="C16" s="116" t="s">
        <v>62</v>
      </c>
      <c r="D16" s="116">
        <v>0.56000000000000005</v>
      </c>
    </row>
    <row r="17" spans="1:4" s="51" customFormat="1" ht="15.75" customHeight="1" x14ac:dyDescent="0.2">
      <c r="A17" s="252" t="s">
        <v>230</v>
      </c>
      <c r="B17" s="253"/>
      <c r="C17" s="149"/>
      <c r="D17" s="149"/>
    </row>
    <row r="18" spans="1:4" s="51" customFormat="1" x14ac:dyDescent="0.2">
      <c r="A18" s="131" t="s">
        <v>231</v>
      </c>
      <c r="B18" s="87" t="s">
        <v>232</v>
      </c>
      <c r="C18" s="120" t="s">
        <v>36</v>
      </c>
      <c r="D18" s="148">
        <v>1</v>
      </c>
    </row>
    <row r="19" spans="1:4" s="51" customFormat="1" x14ac:dyDescent="0.2">
      <c r="A19" s="131" t="s">
        <v>233</v>
      </c>
      <c r="B19" s="87" t="s">
        <v>234</v>
      </c>
      <c r="C19" s="121" t="s">
        <v>235</v>
      </c>
      <c r="D19" s="148">
        <v>23.8</v>
      </c>
    </row>
    <row r="20" spans="1:4" s="51" customFormat="1" ht="25.5" x14ac:dyDescent="0.2">
      <c r="A20" s="131" t="s">
        <v>236</v>
      </c>
      <c r="B20" s="122" t="s">
        <v>237</v>
      </c>
      <c r="C20" s="121" t="s">
        <v>235</v>
      </c>
      <c r="D20" s="101">
        <v>238</v>
      </c>
    </row>
    <row r="21" spans="1:4" s="51" customFormat="1" x14ac:dyDescent="0.2">
      <c r="A21" s="131" t="s">
        <v>238</v>
      </c>
      <c r="B21" s="122" t="s">
        <v>239</v>
      </c>
      <c r="C21" s="121" t="s">
        <v>235</v>
      </c>
      <c r="D21" s="121">
        <v>175</v>
      </c>
    </row>
    <row r="22" spans="1:4" s="51" customFormat="1" ht="12.75" customHeight="1" x14ac:dyDescent="0.2">
      <c r="A22" s="131" t="s">
        <v>240</v>
      </c>
      <c r="B22" s="122" t="s">
        <v>241</v>
      </c>
      <c r="C22" s="121" t="s">
        <v>235</v>
      </c>
      <c r="D22" s="121">
        <v>175</v>
      </c>
    </row>
    <row r="23" spans="1:4" s="51" customFormat="1" x14ac:dyDescent="0.2">
      <c r="A23" s="131" t="s">
        <v>242</v>
      </c>
      <c r="B23" s="122" t="s">
        <v>243</v>
      </c>
      <c r="C23" s="121" t="s">
        <v>244</v>
      </c>
      <c r="D23" s="121">
        <v>150</v>
      </c>
    </row>
    <row r="24" spans="1:4" s="51" customFormat="1" ht="25.5" x14ac:dyDescent="0.2">
      <c r="A24" s="131" t="s">
        <v>245</v>
      </c>
      <c r="B24" s="147" t="s">
        <v>246</v>
      </c>
      <c r="C24" s="101" t="s">
        <v>235</v>
      </c>
      <c r="D24" s="152">
        <v>7.9</v>
      </c>
    </row>
    <row r="25" spans="1:4" s="51" customFormat="1" ht="38.25" x14ac:dyDescent="0.2">
      <c r="A25" s="131" t="s">
        <v>247</v>
      </c>
      <c r="B25" s="147" t="s">
        <v>248</v>
      </c>
      <c r="C25" s="101" t="s">
        <v>235</v>
      </c>
      <c r="D25" s="152">
        <v>62.9</v>
      </c>
    </row>
    <row r="26" spans="1:4" s="51" customFormat="1" x14ac:dyDescent="0.2">
      <c r="A26" s="131" t="s">
        <v>249</v>
      </c>
      <c r="B26" s="147" t="s">
        <v>250</v>
      </c>
      <c r="C26" s="101" t="s">
        <v>77</v>
      </c>
      <c r="D26" s="152">
        <v>2170.5</v>
      </c>
    </row>
    <row r="27" spans="1:4" s="51" customFormat="1" x14ac:dyDescent="0.2">
      <c r="A27" s="131" t="s">
        <v>251</v>
      </c>
      <c r="B27" s="147" t="s">
        <v>252</v>
      </c>
      <c r="C27" s="116" t="s">
        <v>77</v>
      </c>
      <c r="D27" s="152">
        <v>465.9</v>
      </c>
    </row>
    <row r="28" spans="1:4" s="51" customFormat="1" ht="25.5" x14ac:dyDescent="0.2">
      <c r="A28" s="131" t="s">
        <v>253</v>
      </c>
      <c r="B28" s="147" t="s">
        <v>254</v>
      </c>
      <c r="C28" s="121" t="s">
        <v>244</v>
      </c>
      <c r="D28" s="152">
        <v>16.43</v>
      </c>
    </row>
    <row r="29" spans="1:4" s="51" customFormat="1" ht="38.25" x14ac:dyDescent="0.2">
      <c r="A29" s="131" t="s">
        <v>255</v>
      </c>
      <c r="B29" s="147" t="s">
        <v>256</v>
      </c>
      <c r="C29" s="116" t="s">
        <v>77</v>
      </c>
      <c r="D29" s="152">
        <v>106.6</v>
      </c>
    </row>
    <row r="30" spans="1:4" s="51" customFormat="1" ht="63.75" x14ac:dyDescent="0.2">
      <c r="A30" s="146" t="s">
        <v>257</v>
      </c>
      <c r="B30" s="147" t="s">
        <v>378</v>
      </c>
      <c r="C30" s="101" t="s">
        <v>137</v>
      </c>
      <c r="D30" s="99">
        <v>87.5</v>
      </c>
    </row>
    <row r="31" spans="1:4" s="51" customFormat="1" ht="14.25" x14ac:dyDescent="0.2">
      <c r="A31" s="131" t="s">
        <v>258</v>
      </c>
      <c r="B31" s="90" t="s">
        <v>259</v>
      </c>
      <c r="C31" s="144" t="s">
        <v>46</v>
      </c>
      <c r="D31" s="144">
        <v>89.4</v>
      </c>
    </row>
    <row r="32" spans="1:4" s="51" customFormat="1" x14ac:dyDescent="0.2">
      <c r="A32" s="131" t="s">
        <v>260</v>
      </c>
      <c r="B32" s="106" t="s">
        <v>91</v>
      </c>
      <c r="C32" s="140" t="s">
        <v>68</v>
      </c>
      <c r="D32" s="143">
        <v>89.4</v>
      </c>
    </row>
    <row r="33" spans="1:4" s="51" customFormat="1" x14ac:dyDescent="0.2">
      <c r="A33" s="131" t="s">
        <v>261</v>
      </c>
      <c r="B33" s="107" t="s">
        <v>95</v>
      </c>
      <c r="C33" s="140" t="s">
        <v>96</v>
      </c>
      <c r="D33" s="143">
        <v>17.899999999999999</v>
      </c>
    </row>
    <row r="34" spans="1:4" s="51" customFormat="1" ht="25.5" x14ac:dyDescent="0.2">
      <c r="A34" s="131" t="s">
        <v>262</v>
      </c>
      <c r="B34" s="107" t="s">
        <v>97</v>
      </c>
      <c r="C34" s="140" t="s">
        <v>77</v>
      </c>
      <c r="D34" s="143">
        <v>35.799999999999997</v>
      </c>
    </row>
    <row r="35" spans="1:4" s="51" customFormat="1" x14ac:dyDescent="0.2">
      <c r="A35" s="131" t="s">
        <v>263</v>
      </c>
      <c r="B35" s="151" t="s">
        <v>264</v>
      </c>
      <c r="C35" s="116" t="s">
        <v>62</v>
      </c>
      <c r="D35" s="116">
        <v>190</v>
      </c>
    </row>
    <row r="36" spans="1:4" s="51" customFormat="1" x14ac:dyDescent="0.2">
      <c r="A36" s="131" t="s">
        <v>265</v>
      </c>
      <c r="B36" s="107" t="s">
        <v>266</v>
      </c>
      <c r="C36" s="116" t="s">
        <v>62</v>
      </c>
      <c r="D36" s="116">
        <v>190</v>
      </c>
    </row>
    <row r="37" spans="1:4" s="51" customFormat="1" ht="25.5" x14ac:dyDescent="0.2">
      <c r="A37" s="131" t="s">
        <v>267</v>
      </c>
      <c r="B37" s="107" t="s">
        <v>268</v>
      </c>
      <c r="C37" s="116" t="s">
        <v>72</v>
      </c>
      <c r="D37" s="116">
        <v>196</v>
      </c>
    </row>
    <row r="38" spans="1:4" s="51" customFormat="1" x14ac:dyDescent="0.2">
      <c r="A38" s="131" t="s">
        <v>269</v>
      </c>
      <c r="B38" s="107" t="s">
        <v>270</v>
      </c>
      <c r="C38" s="116" t="s">
        <v>72</v>
      </c>
      <c r="D38" s="116">
        <v>588</v>
      </c>
    </row>
    <row r="39" spans="1:4" s="51" customFormat="1" ht="25.5" x14ac:dyDescent="0.2">
      <c r="A39" s="131" t="s">
        <v>271</v>
      </c>
      <c r="B39" s="147" t="s">
        <v>272</v>
      </c>
      <c r="C39" s="116" t="s">
        <v>62</v>
      </c>
      <c r="D39" s="116">
        <v>190</v>
      </c>
    </row>
    <row r="40" spans="1:4" s="136" customFormat="1" ht="15.75" customHeight="1" x14ac:dyDescent="0.2">
      <c r="A40" s="252" t="s">
        <v>379</v>
      </c>
      <c r="B40" s="253"/>
      <c r="C40" s="124"/>
      <c r="D40" s="124"/>
    </row>
    <row r="41" spans="1:4" s="51" customFormat="1" ht="14.25" x14ac:dyDescent="0.2">
      <c r="A41" s="87" t="s">
        <v>273</v>
      </c>
      <c r="B41" s="90" t="s">
        <v>274</v>
      </c>
      <c r="C41" s="144" t="s">
        <v>46</v>
      </c>
      <c r="D41" s="144">
        <v>74.2</v>
      </c>
    </row>
    <row r="42" spans="1:4" s="51" customFormat="1" ht="25.5" x14ac:dyDescent="0.2">
      <c r="A42" s="147" t="s">
        <v>275</v>
      </c>
      <c r="B42" s="88" t="s">
        <v>276</v>
      </c>
      <c r="C42" s="116" t="s">
        <v>77</v>
      </c>
      <c r="D42" s="148">
        <f>D41*2.5</f>
        <v>185.5</v>
      </c>
    </row>
    <row r="43" spans="1:4" s="51" customFormat="1" ht="25.5" x14ac:dyDescent="0.2">
      <c r="A43" s="87" t="s">
        <v>277</v>
      </c>
      <c r="B43" s="90" t="s">
        <v>278</v>
      </c>
      <c r="C43" s="144" t="s">
        <v>46</v>
      </c>
      <c r="D43" s="144">
        <v>74.2</v>
      </c>
    </row>
    <row r="44" spans="1:4" s="51" customFormat="1" ht="12.75" customHeight="1" x14ac:dyDescent="0.2">
      <c r="A44" s="87" t="s">
        <v>279</v>
      </c>
      <c r="B44" s="107" t="s">
        <v>280</v>
      </c>
      <c r="C44" s="140" t="s">
        <v>77</v>
      </c>
      <c r="D44" s="143">
        <f>D43*0.8</f>
        <v>59.360000000000007</v>
      </c>
    </row>
    <row r="45" spans="1:4" s="51" customFormat="1" ht="25.5" x14ac:dyDescent="0.2">
      <c r="A45" s="87" t="s">
        <v>281</v>
      </c>
      <c r="B45" s="90" t="s">
        <v>282</v>
      </c>
      <c r="C45" s="144" t="s">
        <v>34</v>
      </c>
      <c r="D45" s="144">
        <v>2</v>
      </c>
    </row>
    <row r="46" spans="1:4" s="51" customFormat="1" ht="25.5" x14ac:dyDescent="0.2">
      <c r="A46" s="87" t="s">
        <v>283</v>
      </c>
      <c r="B46" s="90" t="s">
        <v>284</v>
      </c>
      <c r="C46" s="150" t="s">
        <v>62</v>
      </c>
      <c r="D46" s="150">
        <v>11</v>
      </c>
    </row>
    <row r="47" spans="1:4" s="51" customFormat="1" ht="14.25" x14ac:dyDescent="0.2">
      <c r="A47" s="87" t="s">
        <v>285</v>
      </c>
      <c r="B47" s="90" t="s">
        <v>286</v>
      </c>
      <c r="C47" s="144" t="s">
        <v>46</v>
      </c>
      <c r="D47" s="144">
        <v>15.6</v>
      </c>
    </row>
    <row r="48" spans="1:4" s="51" customFormat="1" ht="14.25" x14ac:dyDescent="0.2">
      <c r="A48" s="87" t="s">
        <v>287</v>
      </c>
      <c r="B48" s="107" t="s">
        <v>288</v>
      </c>
      <c r="C48" s="144" t="s">
        <v>46</v>
      </c>
      <c r="D48" s="143">
        <f>D47*1.1</f>
        <v>17.16</v>
      </c>
    </row>
    <row r="49" spans="1:4" s="51" customFormat="1" x14ac:dyDescent="0.2">
      <c r="A49" s="87" t="s">
        <v>289</v>
      </c>
      <c r="B49" s="107" t="s">
        <v>290</v>
      </c>
      <c r="C49" s="140" t="s">
        <v>72</v>
      </c>
      <c r="D49" s="143">
        <v>2</v>
      </c>
    </row>
    <row r="50" spans="1:4" s="51" customFormat="1" ht="25.5" x14ac:dyDescent="0.2">
      <c r="A50" s="87" t="s">
        <v>291</v>
      </c>
      <c r="B50" s="90" t="s">
        <v>292</v>
      </c>
      <c r="C50" s="144" t="s">
        <v>46</v>
      </c>
      <c r="D50" s="144">
        <v>29.7</v>
      </c>
    </row>
    <row r="51" spans="1:4" s="51" customFormat="1" x14ac:dyDescent="0.2">
      <c r="A51" s="87" t="s">
        <v>293</v>
      </c>
      <c r="B51" s="107" t="s">
        <v>294</v>
      </c>
      <c r="C51" s="140" t="s">
        <v>77</v>
      </c>
      <c r="D51" s="143">
        <f>ROUND(D50*4,0)</f>
        <v>119</v>
      </c>
    </row>
    <row r="52" spans="1:4" s="51" customFormat="1" ht="25.5" x14ac:dyDescent="0.2">
      <c r="A52" s="87" t="s">
        <v>295</v>
      </c>
      <c r="B52" s="90" t="s">
        <v>296</v>
      </c>
      <c r="C52" s="144" t="s">
        <v>46</v>
      </c>
      <c r="D52" s="144">
        <v>29.7</v>
      </c>
    </row>
    <row r="53" spans="1:4" s="51" customFormat="1" x14ac:dyDescent="0.2">
      <c r="A53" s="87" t="s">
        <v>297</v>
      </c>
      <c r="B53" s="107" t="s">
        <v>298</v>
      </c>
      <c r="C53" s="140" t="s">
        <v>96</v>
      </c>
      <c r="D53" s="143">
        <f>ROUND(D52*0.2,0)</f>
        <v>6</v>
      </c>
    </row>
    <row r="54" spans="1:4" s="51" customFormat="1" x14ac:dyDescent="0.2">
      <c r="A54" s="87" t="s">
        <v>299</v>
      </c>
      <c r="B54" s="107" t="s">
        <v>300</v>
      </c>
      <c r="C54" s="140" t="s">
        <v>77</v>
      </c>
      <c r="D54" s="143">
        <f>ROUND(D52*0.35,0)</f>
        <v>10</v>
      </c>
    </row>
    <row r="55" spans="1:4" s="51" customFormat="1" x14ac:dyDescent="0.2">
      <c r="A55" s="87" t="s">
        <v>301</v>
      </c>
      <c r="B55" s="90" t="s">
        <v>302</v>
      </c>
      <c r="C55" s="144" t="s">
        <v>62</v>
      </c>
      <c r="D55" s="144">
        <v>11</v>
      </c>
    </row>
    <row r="56" spans="1:4" s="51" customFormat="1" ht="25.5" x14ac:dyDescent="0.2">
      <c r="A56" s="87" t="s">
        <v>303</v>
      </c>
      <c r="B56" s="107" t="s">
        <v>304</v>
      </c>
      <c r="C56" s="140" t="s">
        <v>62</v>
      </c>
      <c r="D56" s="143">
        <v>11</v>
      </c>
    </row>
    <row r="57" spans="1:4" s="51" customFormat="1" x14ac:dyDescent="0.2">
      <c r="A57" s="87" t="s">
        <v>305</v>
      </c>
      <c r="B57" s="107" t="s">
        <v>306</v>
      </c>
      <c r="C57" s="140" t="s">
        <v>34</v>
      </c>
      <c r="D57" s="143">
        <f>ROUND(D56*0.7+1,0)</f>
        <v>9</v>
      </c>
    </row>
    <row r="58" spans="1:4" s="51" customFormat="1" x14ac:dyDescent="0.2">
      <c r="A58" s="87" t="s">
        <v>307</v>
      </c>
      <c r="B58" s="107" t="s">
        <v>308</v>
      </c>
      <c r="C58" s="140" t="s">
        <v>34</v>
      </c>
      <c r="D58" s="143">
        <f>D57</f>
        <v>9</v>
      </c>
    </row>
    <row r="59" spans="1:4" s="51" customFormat="1" x14ac:dyDescent="0.2">
      <c r="A59" s="87" t="s">
        <v>309</v>
      </c>
      <c r="B59" s="107" t="s">
        <v>310</v>
      </c>
      <c r="C59" s="140" t="s">
        <v>66</v>
      </c>
      <c r="D59" s="143">
        <v>2</v>
      </c>
    </row>
    <row r="60" spans="1:4" s="51" customFormat="1" x14ac:dyDescent="0.2">
      <c r="A60" s="87" t="s">
        <v>311</v>
      </c>
      <c r="B60" s="90" t="s">
        <v>312</v>
      </c>
      <c r="C60" s="144" t="s">
        <v>34</v>
      </c>
      <c r="D60" s="144">
        <v>2</v>
      </c>
    </row>
    <row r="61" spans="1:4" s="51" customFormat="1" x14ac:dyDescent="0.2">
      <c r="A61" s="87" t="s">
        <v>313</v>
      </c>
      <c r="B61" s="107" t="s">
        <v>314</v>
      </c>
      <c r="C61" s="140" t="s">
        <v>34</v>
      </c>
      <c r="D61" s="143">
        <v>2</v>
      </c>
    </row>
    <row r="62" spans="1:4" s="51" customFormat="1" x14ac:dyDescent="0.2">
      <c r="A62" s="87" t="s">
        <v>315</v>
      </c>
      <c r="B62" s="90" t="s">
        <v>316</v>
      </c>
      <c r="C62" s="144" t="s">
        <v>62</v>
      </c>
      <c r="D62" s="144">
        <v>6</v>
      </c>
    </row>
    <row r="63" spans="1:4" s="51" customFormat="1" x14ac:dyDescent="0.2">
      <c r="A63" s="87" t="s">
        <v>317</v>
      </c>
      <c r="B63" s="107" t="s">
        <v>318</v>
      </c>
      <c r="C63" s="140" t="s">
        <v>62</v>
      </c>
      <c r="D63" s="143">
        <v>9</v>
      </c>
    </row>
    <row r="64" spans="1:4" s="51" customFormat="1" x14ac:dyDescent="0.2">
      <c r="A64" s="87" t="s">
        <v>319</v>
      </c>
      <c r="B64" s="107" t="s">
        <v>111</v>
      </c>
      <c r="C64" s="140" t="s">
        <v>34</v>
      </c>
      <c r="D64" s="143">
        <f>ROUND(D63/1.5+10,0)</f>
        <v>16</v>
      </c>
    </row>
    <row r="65" spans="1:15" s="51" customFormat="1" ht="25.5" x14ac:dyDescent="0.2">
      <c r="A65" s="87" t="s">
        <v>320</v>
      </c>
      <c r="B65" s="107" t="s">
        <v>112</v>
      </c>
      <c r="C65" s="140" t="s">
        <v>66</v>
      </c>
      <c r="D65" s="143">
        <v>1</v>
      </c>
    </row>
    <row r="66" spans="1:15" s="51" customFormat="1" x14ac:dyDescent="0.2">
      <c r="A66" s="87" t="s">
        <v>321</v>
      </c>
      <c r="B66" s="90" t="s">
        <v>322</v>
      </c>
      <c r="C66" s="144" t="s">
        <v>34</v>
      </c>
      <c r="D66" s="144">
        <v>2</v>
      </c>
    </row>
    <row r="67" spans="1:15" s="51" customFormat="1" ht="25.5" x14ac:dyDescent="0.2">
      <c r="A67" s="87" t="s">
        <v>323</v>
      </c>
      <c r="B67" s="107" t="s">
        <v>114</v>
      </c>
      <c r="C67" s="140" t="s">
        <v>34</v>
      </c>
      <c r="D67" s="143">
        <v>2</v>
      </c>
    </row>
    <row r="68" spans="1:15" s="51" customFormat="1" x14ac:dyDescent="0.2">
      <c r="A68" s="87" t="s">
        <v>324</v>
      </c>
      <c r="B68" s="107" t="s">
        <v>115</v>
      </c>
      <c r="C68" s="140" t="s">
        <v>66</v>
      </c>
      <c r="D68" s="143">
        <v>2</v>
      </c>
    </row>
    <row r="69" spans="1:15" s="28" customFormat="1" x14ac:dyDescent="0.2">
      <c r="A69" s="117"/>
      <c r="B69" s="118"/>
      <c r="C69" s="119"/>
      <c r="D69" s="117"/>
    </row>
    <row r="70" spans="1:15" x14ac:dyDescent="0.2">
      <c r="E70" s="6"/>
      <c r="F70" s="6"/>
      <c r="G70" s="6"/>
      <c r="H70" s="6"/>
      <c r="I70" s="6"/>
      <c r="J70" s="6"/>
      <c r="K70" s="6"/>
      <c r="L70" s="6"/>
      <c r="M70" s="6"/>
      <c r="N70" s="6"/>
    </row>
    <row r="71" spans="1:15" x14ac:dyDescent="0.2">
      <c r="J71" s="12"/>
      <c r="K71" s="43"/>
      <c r="L71" s="43"/>
      <c r="M71" s="43"/>
      <c r="N71" s="43"/>
      <c r="O71" s="44"/>
    </row>
    <row r="72" spans="1:15" x14ac:dyDescent="0.2">
      <c r="B72" s="31"/>
      <c r="E72" s="32"/>
    </row>
    <row r="73" spans="1:15" x14ac:dyDescent="0.2">
      <c r="E73" s="32"/>
    </row>
  </sheetData>
  <mergeCells count="7">
    <mergeCell ref="C7:C8"/>
    <mergeCell ref="D7:D8"/>
    <mergeCell ref="A10:B10"/>
    <mergeCell ref="A17:B17"/>
    <mergeCell ref="A40:B40"/>
    <mergeCell ref="A7:A8"/>
    <mergeCell ref="B7:B8"/>
  </mergeCells>
  <pageMargins left="0.39370078740157483" right="0.35433070866141736" top="1.0236220472440944" bottom="0.39370078740157483" header="0.51181102362204722" footer="0.15748031496062992"/>
  <pageSetup paperSize="9" scale="86" orientation="landscape" r:id="rId1"/>
  <headerFooter alignWithMargins="0">
    <oddHeader>&amp;C&amp;12LOKĀLĀ TĀME Nr. 1-3&amp;"Arial,Bold"&amp;UKONSTRUKCIJU PASTIPRINĀŠANA, PANDUSU IZBŪVE.</oddHeader>
    <oddFooter>&amp;C&amp;8&amp;P</oddFooter>
  </headerFooter>
  <rowBreaks count="1" manualBreakCount="1">
    <brk id="43" max="14"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J22"/>
  <sheetViews>
    <sheetView view="pageBreakPreview" zoomScale="130" zoomScaleSheetLayoutView="130" workbookViewId="0">
      <selection activeCell="C6" sqref="C6"/>
    </sheetView>
  </sheetViews>
  <sheetFormatPr defaultRowHeight="12.75" x14ac:dyDescent="0.2"/>
  <cols>
    <col min="1" max="1" width="4.140625" style="3" customWidth="1"/>
    <col min="2" max="2" width="10" style="3" customWidth="1"/>
    <col min="3" max="3" width="28.5703125" style="1" customWidth="1"/>
    <col min="4" max="4" width="17.7109375" style="2" customWidth="1"/>
    <col min="5" max="5" width="17.7109375" style="3" customWidth="1"/>
    <col min="6" max="6" width="17.7109375" style="4" customWidth="1"/>
    <col min="7" max="8" width="17.7109375" style="5" customWidth="1"/>
    <col min="9" max="16384" width="9.140625" style="6"/>
  </cols>
  <sheetData>
    <row r="1" spans="1:10" ht="14.25" x14ac:dyDescent="0.2">
      <c r="A1" s="8" t="s">
        <v>1</v>
      </c>
      <c r="B1" s="8"/>
      <c r="D1" s="52" t="s">
        <v>370</v>
      </c>
    </row>
    <row r="2" spans="1:10" ht="15" x14ac:dyDescent="0.2">
      <c r="A2" s="8" t="s">
        <v>2</v>
      </c>
      <c r="B2" s="8"/>
      <c r="D2" s="47" t="s">
        <v>550</v>
      </c>
    </row>
    <row r="3" spans="1:10" ht="15" x14ac:dyDescent="0.2">
      <c r="A3" s="8" t="s">
        <v>3</v>
      </c>
      <c r="B3" s="8"/>
      <c r="D3" s="47" t="s">
        <v>31</v>
      </c>
    </row>
    <row r="4" spans="1:10" ht="14.25" x14ac:dyDescent="0.2">
      <c r="A4" s="8" t="s">
        <v>555</v>
      </c>
      <c r="B4" s="8"/>
      <c r="D4" s="48"/>
      <c r="G4" s="45"/>
    </row>
    <row r="5" spans="1:10" ht="14.25" x14ac:dyDescent="0.2">
      <c r="A5" s="8"/>
      <c r="B5" s="8"/>
      <c r="D5" s="53"/>
    </row>
    <row r="6" spans="1:10" ht="14.25" x14ac:dyDescent="0.2">
      <c r="A6" s="8"/>
      <c r="B6" s="8"/>
      <c r="D6" s="53"/>
    </row>
    <row r="7" spans="1:10" ht="14.25" x14ac:dyDescent="0.2">
      <c r="A7" s="8"/>
      <c r="B7" s="8"/>
    </row>
    <row r="9" spans="1:10" ht="20.25" customHeight="1" x14ac:dyDescent="0.2">
      <c r="A9" s="236" t="s">
        <v>5</v>
      </c>
      <c r="B9" s="242" t="s">
        <v>10</v>
      </c>
      <c r="C9" s="240" t="s">
        <v>30</v>
      </c>
      <c r="D9" s="238" t="s">
        <v>19</v>
      </c>
      <c r="E9" s="246" t="s">
        <v>11</v>
      </c>
      <c r="F9" s="246"/>
      <c r="G9" s="246"/>
      <c r="H9" s="244" t="s">
        <v>8</v>
      </c>
      <c r="I9" s="7"/>
    </row>
    <row r="10" spans="1:10" ht="78.75" customHeight="1" x14ac:dyDescent="0.2">
      <c r="A10" s="237"/>
      <c r="B10" s="243"/>
      <c r="C10" s="241"/>
      <c r="D10" s="239"/>
      <c r="E10" s="66" t="s">
        <v>20</v>
      </c>
      <c r="F10" s="66" t="s">
        <v>28</v>
      </c>
      <c r="G10" s="66" t="s">
        <v>21</v>
      </c>
      <c r="H10" s="245"/>
    </row>
    <row r="11" spans="1:10" x14ac:dyDescent="0.2">
      <c r="A11" s="22"/>
      <c r="B11" s="21"/>
      <c r="C11" s="54"/>
      <c r="D11" s="24"/>
      <c r="E11" s="20"/>
      <c r="F11" s="25"/>
      <c r="G11" s="26"/>
      <c r="H11" s="27"/>
    </row>
    <row r="12" spans="1:10" s="83" customFormat="1" x14ac:dyDescent="0.2">
      <c r="A12" s="75">
        <v>1</v>
      </c>
      <c r="B12" s="76" t="s">
        <v>369</v>
      </c>
      <c r="C12" s="77" t="s">
        <v>547</v>
      </c>
      <c r="D12" s="78"/>
      <c r="E12" s="79"/>
      <c r="F12" s="80"/>
      <c r="G12" s="79"/>
      <c r="H12" s="81"/>
      <c r="I12" s="82"/>
      <c r="J12" s="82"/>
    </row>
    <row r="13" spans="1:10" s="83" customFormat="1" x14ac:dyDescent="0.2">
      <c r="A13" s="75">
        <v>2</v>
      </c>
      <c r="B13" s="76" t="s">
        <v>373</v>
      </c>
      <c r="C13" s="77" t="s">
        <v>381</v>
      </c>
      <c r="D13" s="78"/>
      <c r="E13" s="79"/>
      <c r="F13" s="80"/>
      <c r="G13" s="79"/>
      <c r="H13" s="81"/>
      <c r="I13" s="82"/>
      <c r="J13" s="82"/>
    </row>
    <row r="14" spans="1:10" s="83" customFormat="1" x14ac:dyDescent="0.2">
      <c r="A14" s="75">
        <v>2</v>
      </c>
      <c r="B14" s="76" t="s">
        <v>374</v>
      </c>
      <c r="C14" s="77" t="s">
        <v>371</v>
      </c>
      <c r="D14" s="78"/>
      <c r="E14" s="79"/>
      <c r="F14" s="80"/>
      <c r="G14" s="79"/>
      <c r="H14" s="81"/>
      <c r="I14" s="82"/>
      <c r="J14" s="82"/>
    </row>
    <row r="15" spans="1:10" s="83" customFormat="1" x14ac:dyDescent="0.2">
      <c r="A15" s="75">
        <v>3</v>
      </c>
      <c r="B15" s="76" t="s">
        <v>548</v>
      </c>
      <c r="C15" s="77" t="s">
        <v>372</v>
      </c>
      <c r="D15" s="78"/>
      <c r="E15" s="79"/>
      <c r="F15" s="80"/>
      <c r="G15" s="79"/>
      <c r="H15" s="81"/>
      <c r="I15" s="82"/>
      <c r="J15" s="82"/>
    </row>
    <row r="16" spans="1:10" s="83" customFormat="1" ht="25.5" x14ac:dyDescent="0.2">
      <c r="A16" s="210"/>
      <c r="B16" s="216"/>
      <c r="C16" s="211" t="s">
        <v>380</v>
      </c>
      <c r="D16" s="212"/>
      <c r="E16" s="213"/>
      <c r="F16" s="214"/>
      <c r="G16" s="213"/>
      <c r="H16" s="215"/>
      <c r="I16" s="82"/>
      <c r="J16" s="82"/>
    </row>
    <row r="17" spans="1:10" x14ac:dyDescent="0.2">
      <c r="A17" s="15"/>
      <c r="B17" s="16"/>
      <c r="C17" s="23"/>
      <c r="D17" s="57"/>
      <c r="E17" s="58"/>
      <c r="F17" s="59"/>
      <c r="G17" s="58"/>
      <c r="H17" s="60"/>
      <c r="I17" s="56"/>
      <c r="J17" s="56"/>
    </row>
    <row r="18" spans="1:10" s="73" customFormat="1" x14ac:dyDescent="0.2">
      <c r="A18" s="67"/>
      <c r="B18" s="3"/>
      <c r="C18" s="31"/>
      <c r="D18" s="2"/>
      <c r="E18" s="3"/>
      <c r="F18" s="32"/>
      <c r="G18" s="4"/>
      <c r="H18" s="5"/>
      <c r="I18" s="72"/>
      <c r="J18" s="72"/>
    </row>
    <row r="19" spans="1:10" x14ac:dyDescent="0.2">
      <c r="F19" s="32"/>
      <c r="G19" s="4"/>
      <c r="I19" s="56"/>
      <c r="J19" s="56"/>
    </row>
    <row r="20" spans="1:10" x14ac:dyDescent="0.2">
      <c r="I20" s="56"/>
      <c r="J20" s="56"/>
    </row>
    <row r="21" spans="1:10" x14ac:dyDescent="0.2">
      <c r="I21" s="56"/>
      <c r="J21" s="56"/>
    </row>
    <row r="22" spans="1:10" x14ac:dyDescent="0.2">
      <c r="I22" s="56"/>
      <c r="J22" s="56"/>
    </row>
  </sheetData>
  <mergeCells count="6">
    <mergeCell ref="H9:H10"/>
    <mergeCell ref="A9:A10"/>
    <mergeCell ref="B9:B10"/>
    <mergeCell ref="C9:C10"/>
    <mergeCell ref="D9:D10"/>
    <mergeCell ref="E9:G9"/>
  </mergeCells>
  <pageMargins left="0.74803149606299213" right="0.74803149606299213" top="0.86614173228346458" bottom="0.98425196850393704" header="0.51181102362204722" footer="0.51181102362204722"/>
  <pageSetup paperSize="9" orientation="landscape" r:id="rId1"/>
  <headerFooter alignWithMargins="0">
    <oddHeader>&amp;C&amp;"Arial,Bold"&amp;12&amp;UKOPSAVILKUMA APRĒĶINS  Nr. 2&amp;"Arial,Regular"&amp;U</oddHeader>
    <oddFooter>&amp;C&amp;8&amp;P&amp;R&amp;8&amp;D</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2"/>
  <sheetViews>
    <sheetView view="pageBreakPreview" zoomScaleSheetLayoutView="100" workbookViewId="0">
      <selection activeCell="B7" sqref="B7:B8"/>
    </sheetView>
  </sheetViews>
  <sheetFormatPr defaultRowHeight="12.75" x14ac:dyDescent="0.2"/>
  <cols>
    <col min="1" max="1" width="5.7109375" style="3" customWidth="1"/>
    <col min="2" max="2" width="56.28515625" style="1" customWidth="1"/>
    <col min="3" max="3" width="8" style="2" customWidth="1"/>
    <col min="4" max="4" width="8.140625" style="3" customWidth="1"/>
    <col min="5" max="5" width="7.42578125" style="3" customWidth="1"/>
    <col min="6" max="6" width="6.5703125" style="4" customWidth="1"/>
    <col min="7" max="7" width="9.28515625" style="5" customWidth="1"/>
    <col min="8" max="8" width="8" style="5" customWidth="1"/>
    <col min="9" max="9" width="6.28515625" style="5" customWidth="1"/>
    <col min="10" max="10" width="8.7109375" style="5" customWidth="1"/>
    <col min="11" max="11" width="8.42578125" style="5" customWidth="1"/>
    <col min="12" max="12" width="9.5703125" style="5" customWidth="1"/>
    <col min="13" max="14" width="8.42578125" style="5" customWidth="1"/>
    <col min="15" max="15" width="9.42578125" style="6" customWidth="1"/>
    <col min="16" max="16384" width="9.140625" style="6"/>
  </cols>
  <sheetData>
    <row r="1" spans="1:15" ht="14.25" x14ac:dyDescent="0.2">
      <c r="A1" s="173" t="s">
        <v>1</v>
      </c>
      <c r="B1" s="174"/>
      <c r="C1" s="175" t="s">
        <v>27</v>
      </c>
      <c r="D1" s="176"/>
      <c r="E1" s="176"/>
      <c r="F1" s="177"/>
      <c r="G1" s="178"/>
      <c r="H1" s="178"/>
      <c r="I1" s="178"/>
      <c r="J1" s="178"/>
      <c r="K1" s="178"/>
      <c r="L1" s="178"/>
      <c r="M1" s="178"/>
      <c r="N1" s="178"/>
      <c r="O1" s="179"/>
    </row>
    <row r="2" spans="1:15" ht="15" x14ac:dyDescent="0.2">
      <c r="A2" s="173" t="s">
        <v>2</v>
      </c>
      <c r="B2" s="174"/>
      <c r="C2" s="180" t="s">
        <v>550</v>
      </c>
      <c r="D2" s="176"/>
      <c r="E2" s="176"/>
      <c r="F2" s="177"/>
      <c r="G2" s="178"/>
      <c r="H2" s="178"/>
      <c r="I2" s="178"/>
      <c r="J2" s="178"/>
      <c r="K2" s="178"/>
      <c r="L2" s="178"/>
      <c r="M2" s="178"/>
      <c r="N2" s="178"/>
      <c r="O2" s="179"/>
    </row>
    <row r="3" spans="1:15" ht="15" x14ac:dyDescent="0.2">
      <c r="A3" s="173" t="s">
        <v>3</v>
      </c>
      <c r="B3" s="174"/>
      <c r="C3" s="180" t="s">
        <v>31</v>
      </c>
      <c r="D3" s="176"/>
      <c r="E3" s="176"/>
      <c r="F3" s="177"/>
      <c r="G3" s="178"/>
      <c r="H3" s="178"/>
      <c r="I3" s="178"/>
      <c r="J3" s="178"/>
      <c r="K3" s="178"/>
      <c r="L3" s="178"/>
      <c r="M3" s="178"/>
      <c r="N3" s="178"/>
      <c r="O3" s="179"/>
    </row>
    <row r="4" spans="1:15" ht="14.25" x14ac:dyDescent="0.2">
      <c r="A4" s="173" t="s">
        <v>555</v>
      </c>
      <c r="B4" s="174"/>
      <c r="C4" s="181"/>
      <c r="D4" s="176"/>
      <c r="E4" s="176"/>
      <c r="F4" s="177"/>
      <c r="G4" s="178"/>
      <c r="H4" s="178"/>
      <c r="I4" s="178"/>
      <c r="J4" s="178"/>
      <c r="K4" s="178"/>
      <c r="L4" s="178"/>
      <c r="M4" s="178"/>
      <c r="N4" s="178"/>
      <c r="O4" s="179"/>
    </row>
    <row r="5" spans="1:15" ht="14.25" x14ac:dyDescent="0.2">
      <c r="A5" s="254"/>
      <c r="B5" s="254"/>
      <c r="C5" s="254"/>
      <c r="D5" s="254"/>
      <c r="E5" s="254"/>
      <c r="F5" s="254"/>
      <c r="G5" s="254"/>
      <c r="H5" s="254"/>
      <c r="I5" s="254"/>
      <c r="J5" s="178"/>
      <c r="K5" s="178"/>
      <c r="L5" s="178"/>
      <c r="M5" s="178"/>
      <c r="N5" s="182"/>
      <c r="O5" s="84"/>
    </row>
    <row r="6" spans="1:15" ht="14.25" x14ac:dyDescent="0.2">
      <c r="A6" s="183"/>
      <c r="B6" s="174"/>
      <c r="C6" s="184"/>
      <c r="D6" s="176"/>
      <c r="E6" s="176"/>
      <c r="F6" s="177"/>
      <c r="G6" s="178"/>
      <c r="H6" s="178"/>
      <c r="I6" s="178"/>
      <c r="J6" s="178"/>
      <c r="K6" s="178"/>
      <c r="L6" s="178"/>
      <c r="M6" s="178"/>
      <c r="N6" s="178"/>
      <c r="O6" s="179"/>
    </row>
    <row r="7" spans="1:15" ht="20.25" customHeight="1" x14ac:dyDescent="0.2">
      <c r="A7" s="255" t="s">
        <v>5</v>
      </c>
      <c r="B7" s="256" t="s">
        <v>29</v>
      </c>
      <c r="C7" s="257" t="s">
        <v>6</v>
      </c>
      <c r="D7" s="255" t="s">
        <v>7</v>
      </c>
      <c r="E7" s="7"/>
      <c r="F7" s="6"/>
      <c r="G7" s="6"/>
      <c r="H7" s="6"/>
      <c r="I7" s="6"/>
      <c r="J7" s="6"/>
      <c r="K7" s="6"/>
      <c r="L7" s="6"/>
      <c r="M7" s="6"/>
      <c r="N7" s="6"/>
    </row>
    <row r="8" spans="1:15" ht="78.75" customHeight="1" x14ac:dyDescent="0.2">
      <c r="A8" s="255"/>
      <c r="B8" s="256"/>
      <c r="C8" s="257"/>
      <c r="D8" s="255"/>
      <c r="E8" s="6"/>
      <c r="F8" s="6"/>
      <c r="G8" s="6"/>
      <c r="H8" s="6"/>
      <c r="I8" s="6"/>
      <c r="J8" s="6"/>
      <c r="K8" s="6"/>
      <c r="L8" s="6"/>
      <c r="M8" s="6"/>
      <c r="N8" s="6"/>
    </row>
    <row r="9" spans="1:15" x14ac:dyDescent="0.2">
      <c r="A9" s="168">
        <v>1</v>
      </c>
      <c r="B9" s="167" t="s">
        <v>495</v>
      </c>
      <c r="C9" s="168" t="s">
        <v>62</v>
      </c>
      <c r="D9" s="169">
        <v>140</v>
      </c>
      <c r="E9" s="6"/>
      <c r="F9" s="6"/>
      <c r="G9" s="6"/>
      <c r="H9" s="6"/>
      <c r="I9" s="6"/>
      <c r="J9" s="6"/>
      <c r="K9" s="6"/>
      <c r="L9" s="6"/>
      <c r="M9" s="6"/>
      <c r="N9" s="6"/>
    </row>
    <row r="10" spans="1:15" x14ac:dyDescent="0.2">
      <c r="A10" s="168">
        <v>2</v>
      </c>
      <c r="B10" s="167" t="s">
        <v>496</v>
      </c>
      <c r="C10" s="168" t="s">
        <v>62</v>
      </c>
      <c r="D10" s="169">
        <f>D9</f>
        <v>140</v>
      </c>
      <c r="E10" s="6"/>
      <c r="F10" s="6"/>
      <c r="G10" s="6"/>
      <c r="H10" s="6"/>
      <c r="I10" s="6"/>
      <c r="J10" s="6"/>
      <c r="K10" s="6"/>
      <c r="L10" s="6"/>
      <c r="M10" s="6"/>
      <c r="N10" s="6"/>
    </row>
    <row r="11" spans="1:15" ht="25.5" x14ac:dyDescent="0.2">
      <c r="A11" s="168">
        <v>3</v>
      </c>
      <c r="B11" s="170" t="s">
        <v>497</v>
      </c>
      <c r="C11" s="168" t="s">
        <v>62</v>
      </c>
      <c r="D11" s="169">
        <v>300</v>
      </c>
      <c r="E11" s="6"/>
      <c r="F11" s="6"/>
      <c r="G11" s="6"/>
      <c r="H11" s="6"/>
      <c r="I11" s="6"/>
      <c r="J11" s="6"/>
      <c r="K11" s="6"/>
      <c r="L11" s="6"/>
      <c r="M11" s="6"/>
      <c r="N11" s="6"/>
    </row>
    <row r="12" spans="1:15" x14ac:dyDescent="0.2">
      <c r="A12" s="168"/>
      <c r="B12" s="171" t="s">
        <v>498</v>
      </c>
      <c r="C12" s="168" t="s">
        <v>62</v>
      </c>
      <c r="D12" s="169">
        <f>D11</f>
        <v>300</v>
      </c>
      <c r="E12" s="6"/>
      <c r="F12" s="6"/>
      <c r="G12" s="6"/>
      <c r="H12" s="6"/>
      <c r="I12" s="6"/>
      <c r="J12" s="6"/>
      <c r="K12" s="6"/>
      <c r="L12" s="6"/>
      <c r="M12" s="6"/>
      <c r="N12" s="6"/>
    </row>
    <row r="13" spans="1:15" x14ac:dyDescent="0.2">
      <c r="A13" s="168"/>
      <c r="B13" s="171" t="s">
        <v>499</v>
      </c>
      <c r="C13" s="168" t="s">
        <v>500</v>
      </c>
      <c r="D13" s="169">
        <v>100</v>
      </c>
      <c r="E13" s="6"/>
      <c r="F13" s="6"/>
      <c r="G13" s="6"/>
      <c r="H13" s="6"/>
      <c r="I13" s="6"/>
      <c r="J13" s="6"/>
      <c r="K13" s="6"/>
      <c r="L13" s="6"/>
      <c r="M13" s="6"/>
      <c r="N13" s="6"/>
    </row>
    <row r="14" spans="1:15" x14ac:dyDescent="0.2">
      <c r="A14" s="168"/>
      <c r="B14" s="171" t="s">
        <v>501</v>
      </c>
      <c r="C14" s="168" t="s">
        <v>500</v>
      </c>
      <c r="D14" s="169">
        <v>25</v>
      </c>
      <c r="E14" s="6"/>
      <c r="F14" s="6"/>
      <c r="G14" s="6"/>
      <c r="H14" s="6"/>
      <c r="I14" s="6"/>
      <c r="J14" s="6"/>
      <c r="K14" s="6"/>
      <c r="L14" s="6"/>
      <c r="M14" s="6"/>
      <c r="N14" s="6"/>
    </row>
    <row r="15" spans="1:15" x14ac:dyDescent="0.2">
      <c r="A15" s="168"/>
      <c r="B15" s="171" t="s">
        <v>502</v>
      </c>
      <c r="C15" s="168" t="s">
        <v>500</v>
      </c>
      <c r="D15" s="169">
        <f>D12/1.05+12</f>
        <v>297.71428571428572</v>
      </c>
      <c r="E15" s="6"/>
      <c r="F15" s="6"/>
      <c r="G15" s="6"/>
      <c r="H15" s="6"/>
      <c r="I15" s="6"/>
      <c r="J15" s="6"/>
      <c r="K15" s="6"/>
      <c r="L15" s="6"/>
      <c r="M15" s="6"/>
      <c r="N15" s="6"/>
    </row>
    <row r="16" spans="1:15" x14ac:dyDescent="0.2">
      <c r="A16" s="168">
        <v>4</v>
      </c>
      <c r="B16" s="170" t="s">
        <v>503</v>
      </c>
      <c r="C16" s="168" t="s">
        <v>500</v>
      </c>
      <c r="D16" s="169">
        <f>D17+D18</f>
        <v>16</v>
      </c>
      <c r="E16" s="6"/>
      <c r="F16" s="6"/>
      <c r="G16" s="6"/>
      <c r="H16" s="6"/>
      <c r="I16" s="6"/>
      <c r="J16" s="6"/>
      <c r="K16" s="6"/>
      <c r="L16" s="6"/>
      <c r="M16" s="6"/>
      <c r="N16" s="6"/>
    </row>
    <row r="17" spans="1:14" x14ac:dyDescent="0.2">
      <c r="A17" s="168"/>
      <c r="B17" s="171" t="s">
        <v>533</v>
      </c>
      <c r="C17" s="168" t="s">
        <v>500</v>
      </c>
      <c r="D17" s="169">
        <v>12</v>
      </c>
      <c r="E17" s="6"/>
      <c r="F17" s="6"/>
      <c r="G17" s="6"/>
      <c r="H17" s="6"/>
      <c r="I17" s="6"/>
      <c r="J17" s="6"/>
      <c r="K17" s="6"/>
      <c r="L17" s="6"/>
      <c r="M17" s="6"/>
      <c r="N17" s="6"/>
    </row>
    <row r="18" spans="1:14" x14ac:dyDescent="0.2">
      <c r="A18" s="168"/>
      <c r="B18" s="171" t="s">
        <v>534</v>
      </c>
      <c r="C18" s="168" t="s">
        <v>500</v>
      </c>
      <c r="D18" s="169">
        <v>4</v>
      </c>
      <c r="E18" s="6"/>
      <c r="F18" s="6"/>
      <c r="G18" s="6"/>
      <c r="H18" s="6"/>
      <c r="I18" s="6"/>
      <c r="J18" s="6"/>
      <c r="K18" s="6"/>
      <c r="L18" s="6"/>
      <c r="M18" s="6"/>
      <c r="N18" s="6"/>
    </row>
    <row r="19" spans="1:14" x14ac:dyDescent="0.2">
      <c r="A19" s="168"/>
      <c r="B19" s="171" t="s">
        <v>504</v>
      </c>
      <c r="C19" s="168" t="s">
        <v>500</v>
      </c>
      <c r="D19" s="169">
        <f>D17+D18</f>
        <v>16</v>
      </c>
      <c r="E19" s="6"/>
      <c r="F19" s="6"/>
      <c r="G19" s="6"/>
      <c r="H19" s="6"/>
      <c r="I19" s="6"/>
      <c r="J19" s="6"/>
      <c r="K19" s="6"/>
      <c r="L19" s="6"/>
      <c r="M19" s="6"/>
      <c r="N19" s="6"/>
    </row>
    <row r="20" spans="1:14" x14ac:dyDescent="0.2">
      <c r="A20" s="168"/>
      <c r="B20" s="171" t="s">
        <v>505</v>
      </c>
      <c r="C20" s="168" t="s">
        <v>500</v>
      </c>
      <c r="D20" s="169">
        <v>16</v>
      </c>
      <c r="E20" s="6"/>
      <c r="F20" s="6"/>
      <c r="G20" s="6"/>
      <c r="H20" s="6"/>
      <c r="I20" s="6"/>
      <c r="J20" s="6"/>
      <c r="K20" s="6"/>
      <c r="L20" s="6"/>
      <c r="M20" s="6"/>
      <c r="N20" s="6"/>
    </row>
    <row r="21" spans="1:14" x14ac:dyDescent="0.2">
      <c r="A21" s="168">
        <v>5</v>
      </c>
      <c r="B21" s="170" t="s">
        <v>506</v>
      </c>
      <c r="C21" s="168" t="s">
        <v>500</v>
      </c>
      <c r="D21" s="169">
        <f>D16+2</f>
        <v>18</v>
      </c>
      <c r="E21" s="6"/>
      <c r="F21" s="6"/>
      <c r="G21" s="6"/>
      <c r="H21" s="6"/>
      <c r="I21" s="6"/>
      <c r="J21" s="6"/>
      <c r="K21" s="6"/>
      <c r="L21" s="6"/>
      <c r="M21" s="6"/>
      <c r="N21" s="6"/>
    </row>
    <row r="22" spans="1:14" x14ac:dyDescent="0.2">
      <c r="A22" s="168"/>
      <c r="B22" s="171" t="s">
        <v>507</v>
      </c>
      <c r="C22" s="168" t="s">
        <v>500</v>
      </c>
      <c r="D22" s="169">
        <f>D21</f>
        <v>18</v>
      </c>
      <c r="E22" s="6"/>
      <c r="F22" s="6"/>
      <c r="G22" s="6"/>
      <c r="H22" s="6"/>
      <c r="I22" s="6"/>
      <c r="J22" s="6"/>
      <c r="K22" s="6"/>
      <c r="L22" s="6"/>
      <c r="M22" s="6"/>
      <c r="N22" s="6"/>
    </row>
    <row r="23" spans="1:14" ht="25.5" x14ac:dyDescent="0.2">
      <c r="A23" s="168">
        <v>6</v>
      </c>
      <c r="B23" s="170" t="s">
        <v>508</v>
      </c>
      <c r="C23" s="168" t="s">
        <v>62</v>
      </c>
      <c r="D23" s="169">
        <v>180</v>
      </c>
      <c r="E23" s="6"/>
      <c r="F23" s="6"/>
      <c r="G23" s="6"/>
      <c r="H23" s="6"/>
      <c r="I23" s="6"/>
      <c r="J23" s="6"/>
      <c r="K23" s="6"/>
      <c r="L23" s="6"/>
      <c r="M23" s="6"/>
      <c r="N23" s="6"/>
    </row>
    <row r="24" spans="1:14" x14ac:dyDescent="0.2">
      <c r="A24" s="168"/>
      <c r="B24" s="171" t="s">
        <v>498</v>
      </c>
      <c r="C24" s="168" t="s">
        <v>62</v>
      </c>
      <c r="D24" s="169">
        <f>D23</f>
        <v>180</v>
      </c>
      <c r="E24" s="6"/>
      <c r="F24" s="6"/>
      <c r="G24" s="6"/>
      <c r="H24" s="6"/>
      <c r="I24" s="6"/>
      <c r="J24" s="6"/>
      <c r="K24" s="6"/>
      <c r="L24" s="6"/>
      <c r="M24" s="6"/>
      <c r="N24" s="6"/>
    </row>
    <row r="25" spans="1:14" x14ac:dyDescent="0.2">
      <c r="A25" s="168"/>
      <c r="B25" s="171" t="s">
        <v>509</v>
      </c>
      <c r="C25" s="168" t="s">
        <v>500</v>
      </c>
      <c r="D25" s="169">
        <f>D24/1.05+11</f>
        <v>182.42857142857142</v>
      </c>
      <c r="E25" s="6"/>
      <c r="F25" s="6"/>
      <c r="G25" s="6"/>
      <c r="H25" s="6"/>
      <c r="I25" s="6"/>
      <c r="J25" s="6"/>
      <c r="K25" s="6"/>
      <c r="L25" s="6"/>
      <c r="M25" s="6"/>
      <c r="N25" s="6"/>
    </row>
    <row r="26" spans="1:14" x14ac:dyDescent="0.2">
      <c r="A26" s="168"/>
      <c r="B26" s="171" t="s">
        <v>510</v>
      </c>
      <c r="C26" s="168" t="s">
        <v>500</v>
      </c>
      <c r="D26" s="169">
        <v>11</v>
      </c>
      <c r="E26" s="6"/>
      <c r="F26" s="6"/>
      <c r="G26" s="6"/>
      <c r="H26" s="6"/>
      <c r="I26" s="6"/>
      <c r="J26" s="6"/>
      <c r="K26" s="6"/>
      <c r="L26" s="6"/>
      <c r="M26" s="6"/>
      <c r="N26" s="6"/>
    </row>
    <row r="27" spans="1:14" x14ac:dyDescent="0.2">
      <c r="A27" s="168"/>
      <c r="B27" s="171" t="s">
        <v>511</v>
      </c>
      <c r="C27" s="168" t="s">
        <v>500</v>
      </c>
      <c r="D27" s="169">
        <f>D26</f>
        <v>11</v>
      </c>
      <c r="E27" s="6"/>
      <c r="F27" s="6"/>
      <c r="G27" s="6"/>
      <c r="H27" s="6"/>
      <c r="I27" s="6"/>
      <c r="J27" s="6"/>
      <c r="K27" s="6"/>
      <c r="L27" s="6"/>
      <c r="M27" s="6"/>
      <c r="N27" s="6"/>
    </row>
    <row r="28" spans="1:14" x14ac:dyDescent="0.2">
      <c r="A28" s="168"/>
      <c r="B28" s="171" t="s">
        <v>512</v>
      </c>
      <c r="C28" s="168" t="s">
        <v>500</v>
      </c>
      <c r="D28" s="169">
        <f>D27</f>
        <v>11</v>
      </c>
      <c r="E28" s="6"/>
      <c r="F28" s="6"/>
      <c r="G28" s="6"/>
      <c r="H28" s="6"/>
      <c r="I28" s="6"/>
      <c r="J28" s="6"/>
      <c r="K28" s="6"/>
      <c r="L28" s="6"/>
      <c r="M28" s="6"/>
      <c r="N28" s="6"/>
    </row>
    <row r="29" spans="1:14" ht="25.5" x14ac:dyDescent="0.2">
      <c r="A29" s="168">
        <v>7</v>
      </c>
      <c r="B29" s="170" t="s">
        <v>513</v>
      </c>
      <c r="C29" s="168" t="s">
        <v>62</v>
      </c>
      <c r="D29" s="169">
        <f>D9</f>
        <v>140</v>
      </c>
      <c r="E29" s="6"/>
      <c r="F29" s="6"/>
      <c r="G29" s="6"/>
      <c r="H29" s="6"/>
      <c r="I29" s="6"/>
      <c r="J29" s="6"/>
      <c r="K29" s="6"/>
      <c r="L29" s="6"/>
      <c r="M29" s="6"/>
      <c r="N29" s="6"/>
    </row>
    <row r="30" spans="1:14" x14ac:dyDescent="0.2">
      <c r="A30" s="168"/>
      <c r="B30" s="171" t="s">
        <v>514</v>
      </c>
      <c r="C30" s="168" t="s">
        <v>62</v>
      </c>
      <c r="D30" s="169">
        <f>D29</f>
        <v>140</v>
      </c>
      <c r="E30" s="6"/>
      <c r="F30" s="6"/>
      <c r="G30" s="6"/>
      <c r="H30" s="6"/>
      <c r="I30" s="6"/>
      <c r="J30" s="6"/>
      <c r="K30" s="6"/>
      <c r="L30" s="6"/>
      <c r="M30" s="6"/>
      <c r="N30" s="6"/>
    </row>
    <row r="31" spans="1:14" s="51" customFormat="1" x14ac:dyDescent="0.2">
      <c r="A31" s="168"/>
      <c r="B31" s="171" t="s">
        <v>515</v>
      </c>
      <c r="C31" s="168" t="s">
        <v>500</v>
      </c>
      <c r="D31" s="169">
        <v>30</v>
      </c>
    </row>
    <row r="32" spans="1:14" s="51" customFormat="1" x14ac:dyDescent="0.2">
      <c r="A32" s="168"/>
      <c r="B32" s="171" t="s">
        <v>516</v>
      </c>
      <c r="C32" s="168" t="s">
        <v>500</v>
      </c>
      <c r="D32" s="169">
        <f>D26</f>
        <v>11</v>
      </c>
    </row>
    <row r="33" spans="1:4" s="51" customFormat="1" ht="25.5" x14ac:dyDescent="0.2">
      <c r="A33" s="168">
        <v>8</v>
      </c>
      <c r="B33" s="170" t="s">
        <v>517</v>
      </c>
      <c r="C33" s="168" t="s">
        <v>518</v>
      </c>
      <c r="D33" s="169">
        <v>12</v>
      </c>
    </row>
    <row r="34" spans="1:4" s="51" customFormat="1" x14ac:dyDescent="0.2">
      <c r="A34" s="168"/>
      <c r="B34" s="171" t="s">
        <v>519</v>
      </c>
      <c r="C34" s="168" t="s">
        <v>500</v>
      </c>
      <c r="D34" s="169">
        <f>D33</f>
        <v>12</v>
      </c>
    </row>
    <row r="35" spans="1:4" s="51" customFormat="1" x14ac:dyDescent="0.2">
      <c r="A35" s="168"/>
      <c r="B35" s="171" t="s">
        <v>520</v>
      </c>
      <c r="C35" s="168" t="s">
        <v>500</v>
      </c>
      <c r="D35" s="169">
        <f>D34*3</f>
        <v>36</v>
      </c>
    </row>
    <row r="36" spans="1:4" s="51" customFormat="1" ht="25.5" x14ac:dyDescent="0.2">
      <c r="A36" s="168">
        <v>9</v>
      </c>
      <c r="B36" s="170" t="s">
        <v>521</v>
      </c>
      <c r="C36" s="168" t="s">
        <v>62</v>
      </c>
      <c r="D36" s="169">
        <v>100</v>
      </c>
    </row>
    <row r="37" spans="1:4" s="51" customFormat="1" x14ac:dyDescent="0.2">
      <c r="A37" s="168"/>
      <c r="B37" s="171" t="s">
        <v>522</v>
      </c>
      <c r="C37" s="168" t="s">
        <v>62</v>
      </c>
      <c r="D37" s="169">
        <f>D36</f>
        <v>100</v>
      </c>
    </row>
    <row r="38" spans="1:4" s="51" customFormat="1" ht="25.5" x14ac:dyDescent="0.2">
      <c r="A38" s="168">
        <v>10</v>
      </c>
      <c r="B38" s="170" t="s">
        <v>523</v>
      </c>
      <c r="C38" s="168" t="s">
        <v>62</v>
      </c>
      <c r="D38" s="169">
        <v>100</v>
      </c>
    </row>
    <row r="39" spans="1:4" s="51" customFormat="1" x14ac:dyDescent="0.2">
      <c r="A39" s="168"/>
      <c r="B39" s="171" t="s">
        <v>524</v>
      </c>
      <c r="C39" s="168" t="s">
        <v>62</v>
      </c>
      <c r="D39" s="169">
        <f>D38</f>
        <v>100</v>
      </c>
    </row>
    <row r="40" spans="1:4" s="51" customFormat="1" ht="25.5" x14ac:dyDescent="0.2">
      <c r="A40" s="168">
        <v>11</v>
      </c>
      <c r="B40" s="170" t="s">
        <v>525</v>
      </c>
      <c r="C40" s="168" t="s">
        <v>500</v>
      </c>
      <c r="D40" s="169">
        <v>1</v>
      </c>
    </row>
    <row r="41" spans="1:4" s="51" customFormat="1" x14ac:dyDescent="0.2">
      <c r="A41" s="168"/>
      <c r="B41" s="171" t="s">
        <v>526</v>
      </c>
      <c r="C41" s="168" t="s">
        <v>66</v>
      </c>
      <c r="D41" s="169">
        <v>1</v>
      </c>
    </row>
    <row r="42" spans="1:4" s="51" customFormat="1" x14ac:dyDescent="0.2">
      <c r="A42" s="168">
        <v>12</v>
      </c>
      <c r="B42" s="167" t="s">
        <v>527</v>
      </c>
      <c r="C42" s="168" t="s">
        <v>66</v>
      </c>
      <c r="D42" s="169">
        <v>1</v>
      </c>
    </row>
    <row r="43" spans="1:4" s="51" customFormat="1" ht="12.75" customHeight="1" x14ac:dyDescent="0.2">
      <c r="A43" s="168">
        <v>13</v>
      </c>
      <c r="B43" s="167" t="s">
        <v>528</v>
      </c>
      <c r="C43" s="168" t="s">
        <v>66</v>
      </c>
      <c r="D43" s="169">
        <f>D26</f>
        <v>11</v>
      </c>
    </row>
    <row r="44" spans="1:4" s="51" customFormat="1" x14ac:dyDescent="0.2">
      <c r="A44" s="168">
        <v>14</v>
      </c>
      <c r="B44" s="167" t="s">
        <v>529</v>
      </c>
      <c r="C44" s="168" t="s">
        <v>68</v>
      </c>
      <c r="D44" s="169">
        <f>D9*0.5</f>
        <v>70</v>
      </c>
    </row>
    <row r="45" spans="1:4" s="51" customFormat="1" x14ac:dyDescent="0.2">
      <c r="A45" s="168">
        <v>15</v>
      </c>
      <c r="B45" s="167" t="s">
        <v>530</v>
      </c>
      <c r="C45" s="168" t="s">
        <v>36</v>
      </c>
      <c r="D45" s="168">
        <v>1</v>
      </c>
    </row>
    <row r="46" spans="1:4" s="51" customFormat="1" x14ac:dyDescent="0.2">
      <c r="A46" s="168">
        <v>16</v>
      </c>
      <c r="B46" s="172" t="s">
        <v>531</v>
      </c>
      <c r="C46" s="168" t="s">
        <v>36</v>
      </c>
      <c r="D46" s="169">
        <v>1</v>
      </c>
    </row>
    <row r="47" spans="1:4" s="51" customFormat="1" x14ac:dyDescent="0.2">
      <c r="A47" s="168">
        <v>17</v>
      </c>
      <c r="B47" s="167" t="s">
        <v>532</v>
      </c>
      <c r="C47" s="168" t="s">
        <v>66</v>
      </c>
      <c r="D47" s="169">
        <v>1</v>
      </c>
    </row>
    <row r="48" spans="1:4" s="28" customFormat="1" x14ac:dyDescent="0.2">
      <c r="A48" s="197"/>
      <c r="B48" s="198"/>
      <c r="C48" s="199"/>
      <c r="D48" s="197"/>
    </row>
    <row r="49" spans="1:15" x14ac:dyDescent="0.2">
      <c r="A49" s="196"/>
      <c r="B49" s="200"/>
      <c r="C49" s="201"/>
      <c r="D49" s="196"/>
      <c r="E49" s="6"/>
      <c r="F49" s="6"/>
      <c r="G49" s="6"/>
      <c r="H49" s="6"/>
      <c r="I49" s="6"/>
      <c r="J49" s="6"/>
      <c r="K49" s="6"/>
      <c r="L49" s="6"/>
      <c r="M49" s="6"/>
      <c r="N49" s="6"/>
    </row>
    <row r="50" spans="1:15" x14ac:dyDescent="0.2">
      <c r="A50" s="185"/>
      <c r="B50" s="186"/>
      <c r="C50" s="187"/>
      <c r="D50" s="185"/>
      <c r="E50" s="185"/>
      <c r="F50" s="188"/>
      <c r="G50" s="189"/>
      <c r="H50" s="189"/>
      <c r="I50" s="189"/>
      <c r="J50" s="190"/>
      <c r="K50" s="191"/>
      <c r="L50" s="191"/>
      <c r="M50" s="191"/>
      <c r="N50" s="191"/>
      <c r="O50" s="192"/>
    </row>
    <row r="51" spans="1:15" x14ac:dyDescent="0.2">
      <c r="A51" s="185"/>
      <c r="B51" s="193"/>
      <c r="C51" s="187"/>
      <c r="D51" s="185"/>
      <c r="E51" s="194"/>
      <c r="F51" s="188"/>
      <c r="G51" s="189"/>
      <c r="H51" s="189"/>
      <c r="I51" s="189"/>
      <c r="J51" s="189"/>
      <c r="K51" s="189"/>
      <c r="L51" s="189"/>
      <c r="M51" s="189"/>
      <c r="N51" s="189"/>
      <c r="O51" s="195"/>
    </row>
    <row r="52" spans="1:15" x14ac:dyDescent="0.2">
      <c r="A52" s="185"/>
      <c r="B52" s="186"/>
      <c r="C52" s="187"/>
      <c r="D52" s="185"/>
      <c r="E52" s="194"/>
      <c r="F52" s="188"/>
      <c r="G52" s="189"/>
      <c r="H52" s="189"/>
      <c r="I52" s="189"/>
      <c r="J52" s="189"/>
      <c r="K52" s="189"/>
      <c r="L52" s="189"/>
      <c r="M52" s="189"/>
      <c r="N52" s="189"/>
      <c r="O52" s="195"/>
    </row>
  </sheetData>
  <mergeCells count="5">
    <mergeCell ref="A5:I5"/>
    <mergeCell ref="A7:A8"/>
    <mergeCell ref="B7:B8"/>
    <mergeCell ref="C7:C8"/>
    <mergeCell ref="D7:D8"/>
  </mergeCells>
  <pageMargins left="0.39370078740157483" right="0.35433070866141736" top="1.0236220472440944" bottom="0.39370078740157483" header="0.51181102362204722" footer="0.15748031496062992"/>
  <pageSetup paperSize="9" scale="70" orientation="landscape" r:id="rId1"/>
  <headerFooter alignWithMargins="0">
    <oddHeader>&amp;C&amp;12LOKĀLĀ TĀME Nr. 2-1&amp;"Arial,Bold"&amp;UKARSTAIS ŪDENS UN CIRKULĀCIJA.</oddHeader>
    <oddFooter>&amp;C&amp;8&amp;P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3"/>
  <sheetViews>
    <sheetView view="pageBreakPreview" zoomScale="120" zoomScaleSheetLayoutView="120" workbookViewId="0">
      <selection activeCell="B7" sqref="B7:B8"/>
    </sheetView>
  </sheetViews>
  <sheetFormatPr defaultRowHeight="12.75" x14ac:dyDescent="0.2"/>
  <cols>
    <col min="1" max="1" width="5.7109375" style="3" customWidth="1"/>
    <col min="2" max="2" width="59.5703125" style="1" customWidth="1"/>
    <col min="3" max="3" width="7.28515625" style="2" customWidth="1"/>
    <col min="4" max="4" width="7.7109375" style="3" customWidth="1"/>
    <col min="5" max="5" width="8.42578125" style="3" customWidth="1"/>
    <col min="6" max="6" width="6.5703125" style="4" customWidth="1"/>
    <col min="7" max="7" width="9.140625" style="5" customWidth="1"/>
    <col min="8" max="8" width="8" style="5" customWidth="1"/>
    <col min="9" max="9" width="7.5703125" style="5" customWidth="1"/>
    <col min="10" max="10" width="8.85546875" style="5" customWidth="1"/>
    <col min="11" max="11" width="8.42578125" style="5" customWidth="1"/>
    <col min="12" max="12" width="9.5703125" style="5" customWidth="1"/>
    <col min="13" max="13" width="9.28515625" style="5" customWidth="1"/>
    <col min="14" max="14" width="8.42578125" style="5" customWidth="1"/>
    <col min="15" max="15" width="9.42578125" style="6" customWidth="1"/>
    <col min="16" max="16384" width="9.140625" style="6"/>
  </cols>
  <sheetData>
    <row r="1" spans="1:15" ht="14.25" x14ac:dyDescent="0.2">
      <c r="A1" s="34" t="s">
        <v>1</v>
      </c>
      <c r="B1" s="35"/>
      <c r="C1" s="52" t="s">
        <v>27</v>
      </c>
      <c r="D1" s="36"/>
      <c r="E1" s="36"/>
      <c r="F1" s="37"/>
      <c r="G1" s="38"/>
      <c r="H1" s="38"/>
      <c r="I1" s="38"/>
      <c r="J1" s="38"/>
      <c r="K1" s="38"/>
      <c r="L1" s="38"/>
      <c r="M1" s="38"/>
      <c r="N1" s="38"/>
      <c r="O1" s="39"/>
    </row>
    <row r="2" spans="1:15" ht="15" x14ac:dyDescent="0.2">
      <c r="A2" s="34" t="s">
        <v>2</v>
      </c>
      <c r="B2" s="35"/>
      <c r="C2" s="47" t="s">
        <v>550</v>
      </c>
      <c r="D2" s="36"/>
      <c r="E2" s="36"/>
      <c r="F2" s="37"/>
      <c r="G2" s="38"/>
      <c r="H2" s="38"/>
      <c r="I2" s="38"/>
      <c r="J2" s="38"/>
      <c r="K2" s="38"/>
      <c r="L2" s="38"/>
      <c r="M2" s="38"/>
      <c r="N2" s="38"/>
      <c r="O2" s="39"/>
    </row>
    <row r="3" spans="1:15" ht="15" x14ac:dyDescent="0.2">
      <c r="A3" s="34" t="s">
        <v>3</v>
      </c>
      <c r="B3" s="35"/>
      <c r="C3" s="47" t="s">
        <v>31</v>
      </c>
      <c r="D3" s="36"/>
      <c r="E3" s="36"/>
      <c r="F3" s="37"/>
      <c r="G3" s="38"/>
      <c r="H3" s="38"/>
      <c r="I3" s="38"/>
      <c r="J3" s="38"/>
      <c r="K3" s="38"/>
      <c r="L3" s="38"/>
      <c r="M3" s="38"/>
      <c r="N3" s="38"/>
      <c r="O3" s="39"/>
    </row>
    <row r="4" spans="1:15" ht="14.25" x14ac:dyDescent="0.2">
      <c r="A4" s="34" t="s">
        <v>555</v>
      </c>
      <c r="B4" s="35"/>
      <c r="C4" s="40"/>
      <c r="D4" s="36"/>
      <c r="E4" s="36"/>
      <c r="F4" s="37"/>
      <c r="G4" s="38"/>
      <c r="H4" s="38"/>
      <c r="I4" s="38"/>
      <c r="J4" s="38"/>
      <c r="K4" s="38"/>
      <c r="L4" s="38"/>
      <c r="M4" s="38"/>
      <c r="N4" s="38"/>
      <c r="O4" s="39"/>
    </row>
    <row r="5" spans="1:15" ht="14.25" x14ac:dyDescent="0.2">
      <c r="A5" s="34"/>
      <c r="B5" s="35"/>
      <c r="C5" s="41"/>
      <c r="D5" s="36"/>
      <c r="E5" s="36"/>
      <c r="F5" s="37"/>
      <c r="G5" s="38"/>
      <c r="H5" s="38"/>
      <c r="I5" s="38"/>
      <c r="J5" s="38"/>
      <c r="K5" s="38"/>
      <c r="L5" s="38"/>
      <c r="M5" s="38"/>
      <c r="N5" s="42"/>
      <c r="O5" s="84"/>
    </row>
    <row r="6" spans="1:15" ht="14.25" x14ac:dyDescent="0.2">
      <c r="A6" s="8"/>
      <c r="B6" s="35"/>
      <c r="C6" s="41"/>
      <c r="D6" s="36"/>
      <c r="E6" s="36"/>
      <c r="F6" s="37"/>
      <c r="G6" s="38"/>
      <c r="H6" s="38"/>
      <c r="I6" s="38"/>
      <c r="J6" s="38"/>
      <c r="K6" s="38"/>
      <c r="L6" s="38"/>
      <c r="M6" s="38"/>
      <c r="N6" s="38"/>
      <c r="O6" s="39"/>
    </row>
    <row r="7" spans="1:15" ht="20.25" customHeight="1" x14ac:dyDescent="0.2">
      <c r="A7" s="236" t="s">
        <v>5</v>
      </c>
      <c r="B7" s="249" t="s">
        <v>29</v>
      </c>
      <c r="C7" s="247" t="s">
        <v>6</v>
      </c>
      <c r="D7" s="236" t="s">
        <v>7</v>
      </c>
      <c r="E7" s="7"/>
      <c r="F7" s="6"/>
      <c r="G7" s="6"/>
      <c r="H7" s="6"/>
      <c r="I7" s="6"/>
      <c r="J7" s="6"/>
      <c r="K7" s="6"/>
      <c r="L7" s="6"/>
      <c r="M7" s="6"/>
      <c r="N7" s="6"/>
    </row>
    <row r="8" spans="1:15" ht="78.75" customHeight="1" x14ac:dyDescent="0.2">
      <c r="A8" s="237"/>
      <c r="B8" s="250"/>
      <c r="C8" s="248"/>
      <c r="D8" s="237"/>
      <c r="E8" s="6"/>
      <c r="F8" s="6"/>
      <c r="G8" s="6"/>
      <c r="H8" s="6"/>
      <c r="I8" s="6"/>
      <c r="J8" s="6"/>
      <c r="K8" s="6"/>
      <c r="L8" s="6"/>
      <c r="M8" s="6"/>
      <c r="N8" s="6"/>
    </row>
    <row r="9" spans="1:15" x14ac:dyDescent="0.2">
      <c r="A9" s="85"/>
      <c r="B9" s="86"/>
      <c r="C9" s="50"/>
      <c r="D9" s="9"/>
      <c r="E9" s="6"/>
      <c r="F9" s="6"/>
      <c r="G9" s="6"/>
      <c r="H9" s="6"/>
      <c r="I9" s="6"/>
      <c r="J9" s="6"/>
      <c r="K9" s="6"/>
      <c r="L9" s="6"/>
      <c r="M9" s="6"/>
      <c r="N9" s="6"/>
    </row>
    <row r="10" spans="1:15" s="51" customFormat="1" ht="15.75" customHeight="1" x14ac:dyDescent="0.2">
      <c r="A10" s="101">
        <v>1</v>
      </c>
      <c r="B10" s="155" t="s">
        <v>396</v>
      </c>
      <c r="C10" s="156" t="s">
        <v>62</v>
      </c>
      <c r="D10" s="156">
        <v>295</v>
      </c>
    </row>
    <row r="11" spans="1:15" s="51" customFormat="1" x14ac:dyDescent="0.2">
      <c r="A11" s="101">
        <v>2</v>
      </c>
      <c r="B11" s="157" t="s">
        <v>397</v>
      </c>
      <c r="C11" s="156" t="s">
        <v>62</v>
      </c>
      <c r="D11" s="156">
        <v>30</v>
      </c>
    </row>
    <row r="12" spans="1:15" s="51" customFormat="1" x14ac:dyDescent="0.2">
      <c r="A12" s="101">
        <v>3</v>
      </c>
      <c r="B12" s="157" t="s">
        <v>398</v>
      </c>
      <c r="C12" s="156" t="s">
        <v>62</v>
      </c>
      <c r="D12" s="156">
        <v>142</v>
      </c>
    </row>
    <row r="13" spans="1:15" s="51" customFormat="1" x14ac:dyDescent="0.2">
      <c r="A13" s="101">
        <v>4</v>
      </c>
      <c r="B13" s="157" t="s">
        <v>399</v>
      </c>
      <c r="C13" s="156" t="s">
        <v>62</v>
      </c>
      <c r="D13" s="156">
        <v>196</v>
      </c>
    </row>
    <row r="14" spans="1:15" s="51" customFormat="1" ht="25.5" x14ac:dyDescent="0.2">
      <c r="A14" s="101">
        <v>5</v>
      </c>
      <c r="B14" s="157" t="s">
        <v>400</v>
      </c>
      <c r="C14" s="156" t="s">
        <v>62</v>
      </c>
      <c r="D14" s="156">
        <v>195</v>
      </c>
    </row>
    <row r="15" spans="1:15" s="51" customFormat="1" ht="25.5" x14ac:dyDescent="0.2">
      <c r="A15" s="101">
        <v>6</v>
      </c>
      <c r="B15" s="157" t="s">
        <v>401</v>
      </c>
      <c r="C15" s="156" t="s">
        <v>62</v>
      </c>
      <c r="D15" s="156">
        <v>98</v>
      </c>
    </row>
    <row r="16" spans="1:15" s="51" customFormat="1" ht="25.5" x14ac:dyDescent="0.2">
      <c r="A16" s="101">
        <v>7</v>
      </c>
      <c r="B16" s="157" t="s">
        <v>402</v>
      </c>
      <c r="C16" s="156" t="s">
        <v>62</v>
      </c>
      <c r="D16" s="156">
        <v>59</v>
      </c>
    </row>
    <row r="17" spans="1:4" s="51" customFormat="1" ht="25.5" x14ac:dyDescent="0.2">
      <c r="A17" s="101">
        <v>8</v>
      </c>
      <c r="B17" s="157" t="s">
        <v>403</v>
      </c>
      <c r="C17" s="156" t="s">
        <v>62</v>
      </c>
      <c r="D17" s="156">
        <v>104</v>
      </c>
    </row>
    <row r="18" spans="1:4" s="51" customFormat="1" ht="25.5" x14ac:dyDescent="0.2">
      <c r="A18" s="101">
        <v>9</v>
      </c>
      <c r="B18" s="157" t="s">
        <v>404</v>
      </c>
      <c r="C18" s="156" t="s">
        <v>62</v>
      </c>
      <c r="D18" s="156">
        <v>28</v>
      </c>
    </row>
    <row r="19" spans="1:4" s="51" customFormat="1" x14ac:dyDescent="0.2">
      <c r="A19" s="101">
        <v>10</v>
      </c>
      <c r="B19" s="157" t="s">
        <v>382</v>
      </c>
      <c r="C19" s="156" t="s">
        <v>66</v>
      </c>
      <c r="D19" s="156">
        <v>1</v>
      </c>
    </row>
    <row r="20" spans="1:4" s="51" customFormat="1" x14ac:dyDescent="0.2">
      <c r="A20" s="101">
        <v>11</v>
      </c>
      <c r="B20" s="158" t="s">
        <v>383</v>
      </c>
      <c r="C20" s="156" t="s">
        <v>66</v>
      </c>
      <c r="D20" s="159">
        <v>1</v>
      </c>
    </row>
    <row r="21" spans="1:4" s="51" customFormat="1" ht="38.25" x14ac:dyDescent="0.2">
      <c r="A21" s="101">
        <v>12</v>
      </c>
      <c r="B21" s="160" t="s">
        <v>408</v>
      </c>
      <c r="C21" s="156" t="s">
        <v>34</v>
      </c>
      <c r="D21" s="156">
        <v>1</v>
      </c>
    </row>
    <row r="22" spans="1:4" s="51" customFormat="1" ht="38.25" x14ac:dyDescent="0.2">
      <c r="A22" s="101">
        <v>13</v>
      </c>
      <c r="B22" s="160" t="s">
        <v>409</v>
      </c>
      <c r="C22" s="156" t="s">
        <v>34</v>
      </c>
      <c r="D22" s="156">
        <v>3</v>
      </c>
    </row>
    <row r="23" spans="1:4" s="51" customFormat="1" ht="38.25" x14ac:dyDescent="0.2">
      <c r="A23" s="101">
        <v>14</v>
      </c>
      <c r="B23" s="160" t="s">
        <v>410</v>
      </c>
      <c r="C23" s="156" t="s">
        <v>34</v>
      </c>
      <c r="D23" s="156">
        <v>1</v>
      </c>
    </row>
    <row r="24" spans="1:4" s="51" customFormat="1" ht="38.25" x14ac:dyDescent="0.2">
      <c r="A24" s="101">
        <v>15</v>
      </c>
      <c r="B24" s="160" t="s">
        <v>411</v>
      </c>
      <c r="C24" s="156" t="s">
        <v>34</v>
      </c>
      <c r="D24" s="156">
        <v>4</v>
      </c>
    </row>
    <row r="25" spans="1:4" s="51" customFormat="1" ht="38.25" x14ac:dyDescent="0.2">
      <c r="A25" s="101">
        <v>16</v>
      </c>
      <c r="B25" s="160" t="s">
        <v>412</v>
      </c>
      <c r="C25" s="156" t="s">
        <v>34</v>
      </c>
      <c r="D25" s="156">
        <v>8</v>
      </c>
    </row>
    <row r="26" spans="1:4" s="51" customFormat="1" ht="38.25" x14ac:dyDescent="0.2">
      <c r="A26" s="101">
        <v>17</v>
      </c>
      <c r="B26" s="160" t="s">
        <v>413</v>
      </c>
      <c r="C26" s="156" t="s">
        <v>34</v>
      </c>
      <c r="D26" s="156">
        <v>3</v>
      </c>
    </row>
    <row r="27" spans="1:4" s="51" customFormat="1" ht="38.25" x14ac:dyDescent="0.2">
      <c r="A27" s="101">
        <v>18</v>
      </c>
      <c r="B27" s="160" t="s">
        <v>414</v>
      </c>
      <c r="C27" s="156" t="s">
        <v>34</v>
      </c>
      <c r="D27" s="156">
        <v>11</v>
      </c>
    </row>
    <row r="28" spans="1:4" s="51" customFormat="1" ht="38.25" x14ac:dyDescent="0.2">
      <c r="A28" s="101">
        <v>19</v>
      </c>
      <c r="B28" s="160" t="s">
        <v>415</v>
      </c>
      <c r="C28" s="156" t="s">
        <v>34</v>
      </c>
      <c r="D28" s="156">
        <v>1</v>
      </c>
    </row>
    <row r="29" spans="1:4" s="51" customFormat="1" ht="38.25" x14ac:dyDescent="0.2">
      <c r="A29" s="101">
        <v>20</v>
      </c>
      <c r="B29" s="160" t="s">
        <v>416</v>
      </c>
      <c r="C29" s="156" t="s">
        <v>34</v>
      </c>
      <c r="D29" s="156">
        <v>3</v>
      </c>
    </row>
    <row r="30" spans="1:4" s="51" customFormat="1" ht="38.25" x14ac:dyDescent="0.2">
      <c r="A30" s="101">
        <v>21</v>
      </c>
      <c r="B30" s="160" t="s">
        <v>417</v>
      </c>
      <c r="C30" s="156" t="s">
        <v>34</v>
      </c>
      <c r="D30" s="156">
        <v>87</v>
      </c>
    </row>
    <row r="31" spans="1:4" s="51" customFormat="1" ht="38.25" x14ac:dyDescent="0.2">
      <c r="A31" s="101">
        <v>22</v>
      </c>
      <c r="B31" s="160" t="s">
        <v>418</v>
      </c>
      <c r="C31" s="156" t="s">
        <v>34</v>
      </c>
      <c r="D31" s="156">
        <v>4</v>
      </c>
    </row>
    <row r="32" spans="1:4" s="51" customFormat="1" ht="38.25" x14ac:dyDescent="0.2">
      <c r="A32" s="101">
        <v>23</v>
      </c>
      <c r="B32" s="160" t="s">
        <v>419</v>
      </c>
      <c r="C32" s="156" t="s">
        <v>34</v>
      </c>
      <c r="D32" s="156">
        <v>6</v>
      </c>
    </row>
    <row r="33" spans="1:4" s="51" customFormat="1" x14ac:dyDescent="0.2">
      <c r="A33" s="101">
        <v>24</v>
      </c>
      <c r="B33" s="161" t="s">
        <v>390</v>
      </c>
      <c r="C33" s="156" t="s">
        <v>34</v>
      </c>
      <c r="D33" s="156">
        <v>132</v>
      </c>
    </row>
    <row r="34" spans="1:4" s="51" customFormat="1" x14ac:dyDescent="0.2">
      <c r="A34" s="101">
        <v>25</v>
      </c>
      <c r="B34" s="161" t="s">
        <v>391</v>
      </c>
      <c r="C34" s="156" t="s">
        <v>34</v>
      </c>
      <c r="D34" s="156">
        <v>132</v>
      </c>
    </row>
    <row r="35" spans="1:4" s="51" customFormat="1" x14ac:dyDescent="0.2">
      <c r="A35" s="101">
        <v>26</v>
      </c>
      <c r="B35" s="161" t="s">
        <v>392</v>
      </c>
      <c r="C35" s="156" t="s">
        <v>34</v>
      </c>
      <c r="D35" s="156">
        <v>132</v>
      </c>
    </row>
    <row r="36" spans="1:4" s="51" customFormat="1" x14ac:dyDescent="0.2">
      <c r="A36" s="101">
        <v>27</v>
      </c>
      <c r="B36" s="158" t="s">
        <v>386</v>
      </c>
      <c r="C36" s="156" t="s">
        <v>34</v>
      </c>
      <c r="D36" s="156">
        <v>1</v>
      </c>
    </row>
    <row r="37" spans="1:4" s="51" customFormat="1" x14ac:dyDescent="0.2">
      <c r="A37" s="101">
        <v>28</v>
      </c>
      <c r="B37" s="158" t="s">
        <v>387</v>
      </c>
      <c r="C37" s="156" t="s">
        <v>34</v>
      </c>
      <c r="D37" s="156">
        <v>14</v>
      </c>
    </row>
    <row r="38" spans="1:4" s="51" customFormat="1" x14ac:dyDescent="0.2">
      <c r="A38" s="101">
        <v>29</v>
      </c>
      <c r="B38" s="158" t="s">
        <v>405</v>
      </c>
      <c r="C38" s="156" t="s">
        <v>34</v>
      </c>
      <c r="D38" s="156">
        <v>1</v>
      </c>
    </row>
    <row r="39" spans="1:4" s="51" customFormat="1" x14ac:dyDescent="0.2">
      <c r="A39" s="101">
        <v>30</v>
      </c>
      <c r="B39" s="158" t="s">
        <v>406</v>
      </c>
      <c r="C39" s="156" t="s">
        <v>34</v>
      </c>
      <c r="D39" s="156">
        <v>14</v>
      </c>
    </row>
    <row r="40" spans="1:4" s="51" customFormat="1" x14ac:dyDescent="0.2">
      <c r="A40" s="101">
        <v>31</v>
      </c>
      <c r="B40" s="158" t="s">
        <v>407</v>
      </c>
      <c r="C40" s="156" t="s">
        <v>34</v>
      </c>
      <c r="D40" s="156">
        <v>26</v>
      </c>
    </row>
    <row r="41" spans="1:4" s="51" customFormat="1" x14ac:dyDescent="0.2">
      <c r="A41" s="101">
        <v>32</v>
      </c>
      <c r="B41" s="158" t="s">
        <v>388</v>
      </c>
      <c r="C41" s="156" t="s">
        <v>66</v>
      </c>
      <c r="D41" s="156">
        <v>1</v>
      </c>
    </row>
    <row r="42" spans="1:4" s="51" customFormat="1" x14ac:dyDescent="0.2">
      <c r="A42" s="101">
        <v>33</v>
      </c>
      <c r="B42" s="158" t="s">
        <v>393</v>
      </c>
      <c r="C42" s="156" t="s">
        <v>66</v>
      </c>
      <c r="D42" s="156">
        <v>1</v>
      </c>
    </row>
    <row r="43" spans="1:4" s="51" customFormat="1" x14ac:dyDescent="0.2">
      <c r="A43" s="101">
        <v>34</v>
      </c>
      <c r="B43" s="158" t="s">
        <v>384</v>
      </c>
      <c r="C43" s="156" t="s">
        <v>66</v>
      </c>
      <c r="D43" s="156">
        <v>1</v>
      </c>
    </row>
    <row r="44" spans="1:4" s="51" customFormat="1" ht="12.75" customHeight="1" x14ac:dyDescent="0.2">
      <c r="A44" s="101">
        <v>35</v>
      </c>
      <c r="B44" s="158" t="s">
        <v>310</v>
      </c>
      <c r="C44" s="156" t="s">
        <v>66</v>
      </c>
      <c r="D44" s="156">
        <v>1</v>
      </c>
    </row>
    <row r="45" spans="1:4" s="51" customFormat="1" x14ac:dyDescent="0.2">
      <c r="A45" s="101">
        <v>36</v>
      </c>
      <c r="B45" s="158" t="s">
        <v>385</v>
      </c>
      <c r="C45" s="156" t="s">
        <v>66</v>
      </c>
      <c r="D45" s="156">
        <v>1</v>
      </c>
    </row>
    <row r="46" spans="1:4" s="51" customFormat="1" x14ac:dyDescent="0.2">
      <c r="A46" s="101">
        <v>37</v>
      </c>
      <c r="B46" s="158" t="s">
        <v>394</v>
      </c>
      <c r="C46" s="156" t="s">
        <v>68</v>
      </c>
      <c r="D46" s="156">
        <v>22</v>
      </c>
    </row>
    <row r="47" spans="1:4" s="51" customFormat="1" x14ac:dyDescent="0.2">
      <c r="A47" s="101">
        <v>38</v>
      </c>
      <c r="B47" s="158" t="s">
        <v>389</v>
      </c>
      <c r="C47" s="156" t="s">
        <v>66</v>
      </c>
      <c r="D47" s="156">
        <v>1</v>
      </c>
    </row>
    <row r="48" spans="1:4" s="51" customFormat="1" x14ac:dyDescent="0.2">
      <c r="A48" s="101">
        <v>39</v>
      </c>
      <c r="B48" s="162" t="s">
        <v>395</v>
      </c>
      <c r="C48" s="163" t="s">
        <v>66</v>
      </c>
      <c r="D48" s="163">
        <v>1</v>
      </c>
    </row>
    <row r="49" spans="1:15" s="28" customFormat="1" x14ac:dyDescent="0.2">
      <c r="A49" s="29"/>
      <c r="B49" s="19"/>
      <c r="C49" s="30"/>
      <c r="D49" s="29"/>
    </row>
    <row r="50" spans="1:15" x14ac:dyDescent="0.2">
      <c r="E50" s="6"/>
      <c r="F50" s="6"/>
      <c r="G50" s="6"/>
      <c r="H50" s="6"/>
      <c r="I50" s="6"/>
      <c r="J50" s="6"/>
      <c r="K50" s="6"/>
      <c r="L50" s="6"/>
      <c r="M50" s="6"/>
      <c r="N50" s="6"/>
    </row>
    <row r="51" spans="1:15" x14ac:dyDescent="0.2">
      <c r="J51" s="12"/>
      <c r="K51" s="43"/>
      <c r="L51" s="43"/>
      <c r="M51" s="43"/>
      <c r="N51" s="43"/>
      <c r="O51" s="44"/>
    </row>
    <row r="52" spans="1:15" x14ac:dyDescent="0.2">
      <c r="B52" s="31"/>
      <c r="E52" s="32"/>
    </row>
    <row r="53" spans="1:15" x14ac:dyDescent="0.2">
      <c r="E53" s="32"/>
    </row>
  </sheetData>
  <mergeCells count="4">
    <mergeCell ref="A7:A8"/>
    <mergeCell ref="B7:B8"/>
    <mergeCell ref="C7:C8"/>
    <mergeCell ref="D7:D8"/>
  </mergeCells>
  <pageMargins left="0.39370078740157483" right="0.35433070866141736" top="1.0236220472440944" bottom="0.39370078740157483" header="0.51181102362204722" footer="0.15748031496062992"/>
  <pageSetup paperSize="9" scale="97" orientation="landscape" r:id="rId1"/>
  <headerFooter alignWithMargins="0">
    <oddHeader>&amp;C&amp;12LOKĀLĀ TĀME Nr. 2-2&amp;"Arial,Bold"&amp;UAPKURE.</oddHeader>
    <oddFooter>&amp;C&amp;8&amp;P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22</vt:i4>
      </vt:variant>
    </vt:vector>
  </HeadingPairs>
  <TitlesOfParts>
    <vt:vector size="34" baseType="lpstr">
      <vt:lpstr>KOPT</vt:lpstr>
      <vt:lpstr>KOPS-1</vt:lpstr>
      <vt:lpstr>FAS</vt:lpstr>
      <vt:lpstr>LD</vt:lpstr>
      <vt:lpstr>PĀRS</vt:lpstr>
      <vt:lpstr>PASTIPR, PAND</vt:lpstr>
      <vt:lpstr>KOPS-2</vt:lpstr>
      <vt:lpstr>ZA</vt:lpstr>
      <vt:lpstr>APK</vt:lpstr>
      <vt:lpstr>V</vt:lpstr>
      <vt:lpstr>SM</vt:lpstr>
      <vt:lpstr>UK</vt:lpstr>
      <vt:lpstr>APK!Print_Area</vt:lpstr>
      <vt:lpstr>FAS!Print_Area</vt:lpstr>
      <vt:lpstr>'KOPS-1'!Print_Area</vt:lpstr>
      <vt:lpstr>'KOPS-2'!Print_Area</vt:lpstr>
      <vt:lpstr>KOPT!Print_Area</vt:lpstr>
      <vt:lpstr>LD!Print_Area</vt:lpstr>
      <vt:lpstr>'PASTIPR, PAND'!Print_Area</vt:lpstr>
      <vt:lpstr>PĀRS!Print_Area</vt:lpstr>
      <vt:lpstr>SM!Print_Area</vt:lpstr>
      <vt:lpstr>V!Print_Area</vt:lpstr>
      <vt:lpstr>ZA!Print_Area</vt:lpstr>
      <vt:lpstr>APK!Print_Titles</vt:lpstr>
      <vt:lpstr>FAS!Print_Titles</vt:lpstr>
      <vt:lpstr>'KOPS-1'!Print_Titles</vt:lpstr>
      <vt:lpstr>'KOPS-2'!Print_Titles</vt:lpstr>
      <vt:lpstr>KOPT!Print_Titles</vt:lpstr>
      <vt:lpstr>LD!Print_Titles</vt:lpstr>
      <vt:lpstr>'PASTIPR, PAND'!Print_Titles</vt:lpstr>
      <vt:lpstr>PĀRS!Print_Titles</vt:lpstr>
      <vt:lpstr>SM!Print_Titles</vt:lpstr>
      <vt:lpstr>V!Print_Titles</vt:lpstr>
      <vt:lpstr>ZA!Print_Titles</vt:lpstr>
    </vt:vector>
  </TitlesOfParts>
  <Company>Universe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c:creator>
  <cp:lastModifiedBy>Inita Sakne</cp:lastModifiedBy>
  <cp:lastPrinted>2018-01-21T16:55:16Z</cp:lastPrinted>
  <dcterms:created xsi:type="dcterms:W3CDTF">1999-12-06T13:05:42Z</dcterms:created>
  <dcterms:modified xsi:type="dcterms:W3CDTF">2018-03-27T10:38:51Z</dcterms:modified>
</cp:coreProperties>
</file>